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BUDGET\2020-2021\"/>
    </mc:Choice>
  </mc:AlternateContent>
  <bookViews>
    <workbookView xWindow="0" yWindow="0" windowWidth="11490" windowHeight="8730"/>
  </bookViews>
  <sheets>
    <sheet name="Reserve Fund Summary &amp; Detail" sheetId="2" r:id="rId1"/>
    <sheet name="List" sheetId="4" state="hidden" r:id="rId2"/>
    <sheet name="Supplemental Form - Reserve" sheetId="3" r:id="rId3"/>
  </sheet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3" l="1"/>
  <c r="H8" i="4"/>
  <c r="I8" i="4"/>
  <c r="H7" i="4"/>
  <c r="I7" i="4"/>
  <c r="H6" i="4"/>
  <c r="I6" i="4"/>
  <c r="H5" i="4"/>
  <c r="I5" i="4"/>
  <c r="H4" i="4"/>
  <c r="I4" i="4"/>
  <c r="H3" i="4"/>
  <c r="I3" i="4"/>
  <c r="B15" i="3"/>
  <c r="B14" i="3"/>
  <c r="B11" i="3"/>
  <c r="B8" i="2"/>
  <c r="I9" i="4"/>
  <c r="H9" i="4"/>
  <c r="G9" i="4"/>
  <c r="F9" i="4"/>
  <c r="E9" i="4"/>
  <c r="D9" i="4"/>
  <c r="B42" i="3"/>
  <c r="B6" i="3"/>
  <c r="B7" i="3"/>
  <c r="B12" i="3"/>
  <c r="B28" i="2"/>
  <c r="C14" i="3"/>
  <c r="B38" i="2"/>
  <c r="C15" i="3"/>
  <c r="D113" i="3"/>
  <c r="B16" i="3"/>
  <c r="B31" i="2"/>
  <c r="C16" i="3"/>
  <c r="B17" i="3"/>
  <c r="C17" i="3"/>
  <c r="B39" i="3"/>
  <c r="B40" i="3"/>
  <c r="B41" i="3"/>
  <c r="D80" i="3"/>
  <c r="B43" i="3"/>
  <c r="D46" i="3"/>
  <c r="D62" i="3"/>
  <c r="D97" i="3"/>
  <c r="B17" i="2"/>
  <c r="C11" i="3"/>
  <c r="D19" i="3"/>
  <c r="C12" i="3"/>
  <c r="B40" i="2"/>
</calcChain>
</file>

<file path=xl/comments1.xml><?xml version="1.0" encoding="utf-8"?>
<comments xmlns="http://schemas.openxmlformats.org/spreadsheetml/2006/main">
  <authors>
    <author>Grecia Viera</author>
    <author>David Buschmann</author>
  </authors>
  <commentList>
    <comment ref="D5" authorId="0" shapeId="0">
      <text>
        <r>
          <rPr>
            <sz val="9"/>
            <color indexed="81"/>
            <rFont val="Tahoma"/>
            <family val="2"/>
          </rPr>
          <t xml:space="preserve">
Union expansion &amp; renovation BT685
Based on all above project costs not being paid until FY18/19. 
</t>
        </r>
      </text>
    </comment>
    <comment ref="F5" authorId="1" shapeId="0">
      <text>
        <r>
          <rPr>
            <b/>
            <sz val="9"/>
            <color indexed="81"/>
            <rFont val="Tahoma"/>
            <family val="2"/>
          </rPr>
          <t>David Buschmann:</t>
        </r>
        <r>
          <rPr>
            <sz val="9"/>
            <color indexed="81"/>
            <rFont val="Tahoma"/>
            <family val="2"/>
          </rPr>
          <t xml:space="preserve">
Based on FY17/18 budget of $750,000 not spent as of 6/31/2018 and FY18/19 funding of $850,000.  </t>
        </r>
      </text>
    </comment>
  </commentList>
</comments>
</file>

<file path=xl/sharedStrings.xml><?xml version="1.0" encoding="utf-8"?>
<sst xmlns="http://schemas.openxmlformats.org/spreadsheetml/2006/main" count="92" uniqueCount="73">
  <si>
    <t xml:space="preserve">Please provided detailed supplemental schedules in support of the expenses </t>
  </si>
  <si>
    <t>Total Transfers Out</t>
  </si>
  <si>
    <t>Transfers Out To TAG(s):</t>
  </si>
  <si>
    <t>TRANSFERS OUT</t>
  </si>
  <si>
    <t>2.80% Overhead</t>
  </si>
  <si>
    <t>Total Expenses</t>
  </si>
  <si>
    <t>Contingencies</t>
  </si>
  <si>
    <t>Improvements</t>
  </si>
  <si>
    <t>Equipment</t>
  </si>
  <si>
    <t xml:space="preserve">EXPENSES </t>
  </si>
  <si>
    <t>Total Transfers In</t>
  </si>
  <si>
    <t>Transfers In from TAG(s):</t>
  </si>
  <si>
    <t>TRANSFERS IN</t>
  </si>
  <si>
    <t>Fund:</t>
  </si>
  <si>
    <t>Account Name:</t>
  </si>
  <si>
    <t>SmartTag:</t>
  </si>
  <si>
    <t>RESERVE FUND SUMMARY AND DETAIL</t>
  </si>
  <si>
    <t>ACTIVITY AND SERVICE FEE BUDGET REQUEST FORM</t>
  </si>
  <si>
    <t>FLORIDA ATLANTIC UNIVERSITY</t>
  </si>
  <si>
    <t>Amount Requested</t>
  </si>
  <si>
    <t>Transfers out</t>
  </si>
  <si>
    <t>Other (if applicable):</t>
  </si>
  <si>
    <t>Contingencies:</t>
  </si>
  <si>
    <t>Improvements:</t>
  </si>
  <si>
    <t>Equipment:</t>
  </si>
  <si>
    <t>Justification</t>
  </si>
  <si>
    <t>Total</t>
  </si>
  <si>
    <t>Other (if applicable)</t>
  </si>
  <si>
    <t xml:space="preserve">       </t>
  </si>
  <si>
    <t>DESCRIPTION</t>
  </si>
  <si>
    <t>(Individually list each spend category requested.  Show the unit cost of each item, number needed, and total amount.  Provide justification for each item and relate it to specific project objectives.  If appropriate, certain items may be shown by an estimated amount per year times the number of direct staff in the budget category.)</t>
  </si>
  <si>
    <t>Expenses</t>
  </si>
  <si>
    <t>Justification:</t>
  </si>
  <si>
    <t>Transfers In</t>
  </si>
  <si>
    <t xml:space="preserve">TOTAL EXPENSE </t>
  </si>
  <si>
    <t>2.8%  OVERHEAD</t>
  </si>
  <si>
    <t>Transfers Out</t>
  </si>
  <si>
    <t>TOTAL TRANSFERS IN</t>
  </si>
  <si>
    <t>CATEGORY</t>
  </si>
  <si>
    <t>SmartTAG:</t>
  </si>
  <si>
    <t>Net Inflows/(Outflows)</t>
  </si>
  <si>
    <t>Student Government Reserve</t>
  </si>
  <si>
    <t>Fund</t>
  </si>
  <si>
    <t>SmartTag</t>
  </si>
  <si>
    <t>Account Name</t>
  </si>
  <si>
    <t>Estimated Beginning Balance</t>
  </si>
  <si>
    <t>Overhead (2.8%)</t>
  </si>
  <si>
    <t>Estimated Ending Balance</t>
  </si>
  <si>
    <t>Select SmartTag from Dropdown</t>
  </si>
  <si>
    <t>This will auto populate</t>
  </si>
  <si>
    <t>FAU_F0660</t>
  </si>
  <si>
    <t>TAG001230</t>
  </si>
  <si>
    <t>Jupiter Burrow Student Union (Reserve)</t>
  </si>
  <si>
    <t>FAU_F0021</t>
  </si>
  <si>
    <t>TAG001231</t>
  </si>
  <si>
    <t>Boca Rec Fit Equip Replace (Reserve)</t>
  </si>
  <si>
    <t>FAU_F0176</t>
  </si>
  <si>
    <t>TAG001284</t>
  </si>
  <si>
    <t>VPSA A&amp;S Reserve</t>
  </si>
  <si>
    <t>TAG001686</t>
  </si>
  <si>
    <t>Davie/Broward Campus Rec (Reserve)</t>
  </si>
  <si>
    <t>TAG001687</t>
  </si>
  <si>
    <t>Davie Student Union (Reserve)</t>
  </si>
  <si>
    <t>TAG001924</t>
  </si>
  <si>
    <t>Campus Recreation - Jupiter (Reserve)</t>
  </si>
  <si>
    <t>Total Student Government Reserve Funds</t>
  </si>
  <si>
    <t>2019-2020
BUDGET REQUEST</t>
  </si>
  <si>
    <t>FOR THE FISCAL YEAR ENDING June 30, 2021</t>
  </si>
  <si>
    <t>2020-2021</t>
  </si>
  <si>
    <t>2019-2021
BUDGET REQUEST</t>
  </si>
  <si>
    <t>2020-2021                    Requested Budget</t>
  </si>
  <si>
    <t>Request Documentation</t>
  </si>
  <si>
    <t>A&amp;S Supplemental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</si>
</sst>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_(* \(#,##0\);_(* &quot;-&quot;_);_(@_)"/>
    <numFmt numFmtId="44" formatCode="_(&quot;$&quot;* #,##0.00_);_(&quot;$&quot;* \(#,##0.00\);_(&quot;$&quot;* &quot;-&quot;??_);_(@_)"/>
    <numFmt numFmtId="43" formatCode="_(* #,##0.00_);_(* \(#,##0.00\);_(* &quot;-&quot;??_);_(@_)"/>
    <numFmt numFmtId="164" formatCode="&quot;$&quot;#,##0"/>
  </numFmts>
  <fonts count="22"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12"/>
      <name val="Calibri"/>
      <family val="2"/>
    </font>
    <font>
      <b/>
      <sz val="11"/>
      <color indexed="8"/>
      <name val="Calibri"/>
      <family val="2"/>
    </font>
    <font>
      <b/>
      <sz val="11"/>
      <name val="Calibri"/>
      <family val="2"/>
    </font>
    <font>
      <b/>
      <sz val="11"/>
      <color indexed="10"/>
      <name val="Calibri"/>
      <family val="2"/>
    </font>
    <font>
      <sz val="11"/>
      <name val="Calibri"/>
      <family val="2"/>
    </font>
    <font>
      <sz val="11"/>
      <name val="Calibri"/>
      <family val="2"/>
      <scheme val="minor"/>
    </font>
    <font>
      <b/>
      <sz val="11"/>
      <name val="Calibri"/>
      <family val="2"/>
      <scheme val="minor"/>
    </font>
    <font>
      <b/>
      <u/>
      <sz val="11"/>
      <name val="Calibri"/>
      <family val="2"/>
      <scheme val="minor"/>
    </font>
    <font>
      <i/>
      <sz val="11"/>
      <name val="Calibri"/>
      <family val="2"/>
      <scheme val="minor"/>
    </font>
    <font>
      <b/>
      <sz val="11"/>
      <color rgb="FFFF0000"/>
      <name val="Calibri"/>
      <family val="2"/>
      <scheme val="minor"/>
    </font>
    <font>
      <sz val="11"/>
      <color rgb="FF000000"/>
      <name val="Calibri"/>
      <family val="2"/>
      <scheme val="minor"/>
    </font>
    <font>
      <b/>
      <sz val="11"/>
      <name val="Garamond"/>
      <family val="1"/>
    </font>
    <font>
      <b/>
      <sz val="9"/>
      <color indexed="81"/>
      <name val="Tahoma"/>
      <family val="2"/>
    </font>
    <font>
      <sz val="9"/>
      <color indexed="81"/>
      <name val="Tahoma"/>
      <family val="2"/>
    </font>
    <font>
      <b/>
      <sz val="11"/>
      <color theme="0"/>
      <name val="Calibri"/>
      <family val="2"/>
      <scheme val="minor"/>
    </font>
    <font>
      <b/>
      <sz val="11"/>
      <color theme="0"/>
      <name val="Calibri"/>
      <family val="2"/>
    </font>
    <font>
      <b/>
      <sz val="14"/>
      <color theme="0"/>
      <name val="Calibri"/>
      <family val="2"/>
      <scheme val="minor"/>
    </font>
    <font>
      <b/>
      <sz val="14"/>
      <color theme="0"/>
      <name val="Calibri"/>
      <family val="2"/>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0" tint="-0.34998626667073579"/>
        <bgColor indexed="64"/>
      </patternFill>
    </fill>
    <fill>
      <patternFill patternType="solid">
        <fgColor rgb="FFC00000"/>
        <bgColor indexed="64"/>
      </patternFill>
    </fill>
  </fills>
  <borders count="17">
    <border>
      <left/>
      <right/>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s>
  <cellStyleXfs count="4">
    <xf numFmtId="0" fontId="0" fillId="0" borderId="0"/>
    <xf numFmtId="0" fontId="1" fillId="0" borderId="0"/>
    <xf numFmtId="44" fontId="1" fillId="0" borderId="0" applyFont="0" applyFill="0" applyBorder="0" applyAlignment="0" applyProtection="0"/>
    <xf numFmtId="43" fontId="1" fillId="0" borderId="0" applyFont="0" applyFill="0" applyBorder="0" applyAlignment="0" applyProtection="0"/>
  </cellStyleXfs>
  <cellXfs count="84">
    <xf numFmtId="0" fontId="0" fillId="0" borderId="0" xfId="0"/>
    <xf numFmtId="0" fontId="5" fillId="0" borderId="0" xfId="1" applyFont="1" applyBorder="1"/>
    <xf numFmtId="3" fontId="2" fillId="0" borderId="0" xfId="1" applyNumberFormat="1" applyFont="1" applyBorder="1"/>
    <xf numFmtId="0" fontId="5" fillId="0" borderId="0" xfId="1" applyFont="1" applyBorder="1" applyAlignment="1">
      <alignment horizontal="left" vertical="top"/>
    </xf>
    <xf numFmtId="0" fontId="3" fillId="0" borderId="0" xfId="1" applyFont="1" applyBorder="1"/>
    <xf numFmtId="3" fontId="5" fillId="0" borderId="0" xfId="1" applyNumberFormat="1" applyFont="1" applyFill="1" applyBorder="1"/>
    <xf numFmtId="0" fontId="2" fillId="0" borderId="0" xfId="1" applyFont="1" applyBorder="1"/>
    <xf numFmtId="3" fontId="7" fillId="0" borderId="0" xfId="1" applyNumberFormat="1" applyFont="1" applyBorder="1" applyAlignment="1">
      <alignment horizontal="center" vertical="center"/>
    </xf>
    <xf numFmtId="0" fontId="5" fillId="0" borderId="0" xfId="1" applyFont="1" applyBorder="1" applyAlignment="1">
      <alignment horizontal="left"/>
    </xf>
    <xf numFmtId="0" fontId="10" fillId="0" borderId="0" xfId="1" applyFont="1" applyFill="1" applyBorder="1" applyAlignment="1" applyProtection="1">
      <alignment horizontal="center" vertical="center"/>
    </xf>
    <xf numFmtId="0" fontId="15" fillId="2" borderId="2" xfId="1" applyFont="1" applyFill="1" applyBorder="1" applyAlignment="1">
      <alignment horizontal="center" vertical="center"/>
    </xf>
    <xf numFmtId="0" fontId="15" fillId="2" borderId="6" xfId="1" applyFont="1" applyFill="1" applyBorder="1" applyAlignment="1">
      <alignment horizontal="center" vertical="center"/>
    </xf>
    <xf numFmtId="0" fontId="15" fillId="2" borderId="7" xfId="1" applyFont="1" applyFill="1" applyBorder="1" applyAlignment="1">
      <alignment horizontal="center" vertical="center"/>
    </xf>
    <xf numFmtId="0" fontId="15" fillId="2" borderId="3" xfId="1" applyFont="1" applyFill="1" applyBorder="1" applyAlignment="1">
      <alignment horizontal="center" vertical="center"/>
    </xf>
    <xf numFmtId="0" fontId="15" fillId="2" borderId="3" xfId="1" applyFont="1" applyFill="1" applyBorder="1" applyAlignment="1">
      <alignment horizontal="left" vertical="center"/>
    </xf>
    <xf numFmtId="0" fontId="15" fillId="2" borderId="0" xfId="1" applyFont="1" applyFill="1" applyBorder="1" applyAlignment="1">
      <alignment horizontal="center" vertical="center"/>
    </xf>
    <xf numFmtId="0" fontId="15" fillId="2" borderId="5" xfId="1" applyFont="1" applyFill="1" applyBorder="1" applyAlignment="1">
      <alignment horizontal="center" vertical="center"/>
    </xf>
    <xf numFmtId="41" fontId="15" fillId="0" borderId="3" xfId="1" applyNumberFormat="1" applyFont="1" applyFill="1" applyBorder="1" applyAlignment="1">
      <alignment horizontal="left" vertical="center"/>
    </xf>
    <xf numFmtId="0" fontId="15" fillId="0" borderId="4" xfId="1" applyFont="1" applyFill="1" applyBorder="1" applyAlignment="1">
      <alignment horizontal="center"/>
    </xf>
    <xf numFmtId="0" fontId="15" fillId="0" borderId="0" xfId="1" applyFont="1" applyFill="1" applyBorder="1" applyAlignment="1">
      <alignment horizontal="left"/>
    </xf>
    <xf numFmtId="0" fontId="15" fillId="3" borderId="10" xfId="1" applyFont="1" applyFill="1" applyBorder="1" applyAlignment="1"/>
    <xf numFmtId="0" fontId="15" fillId="3" borderId="11" xfId="1" applyFont="1" applyFill="1" applyBorder="1" applyAlignment="1"/>
    <xf numFmtId="0" fontId="15" fillId="3" borderId="12" xfId="1" applyFont="1" applyFill="1" applyBorder="1" applyAlignment="1"/>
    <xf numFmtId="41" fontId="15" fillId="3" borderId="10" xfId="3" applyNumberFormat="1" applyFont="1" applyFill="1" applyBorder="1" applyAlignment="1">
      <alignment horizontal="center" vertical="center"/>
    </xf>
    <xf numFmtId="41" fontId="15" fillId="3" borderId="13" xfId="3" applyNumberFormat="1" applyFont="1" applyFill="1" applyBorder="1" applyAlignment="1">
      <alignment horizontal="center" vertical="center"/>
    </xf>
    <xf numFmtId="0" fontId="15" fillId="0" borderId="8" xfId="1" applyFont="1" applyFill="1" applyBorder="1" applyAlignment="1">
      <alignment horizontal="center" vertical="center" wrapText="1"/>
    </xf>
    <xf numFmtId="0" fontId="15" fillId="0" borderId="0" xfId="1" applyFont="1" applyFill="1" applyBorder="1" applyAlignment="1">
      <alignment horizontal="left" vertical="center" wrapText="1"/>
    </xf>
    <xf numFmtId="41" fontId="15" fillId="0" borderId="1" xfId="2" applyNumberFormat="1" applyFont="1" applyFill="1" applyBorder="1" applyAlignment="1">
      <alignment horizontal="center" vertical="center" wrapText="1"/>
    </xf>
    <xf numFmtId="41" fontId="15" fillId="0" borderId="0" xfId="1" applyNumberFormat="1" applyFont="1" applyFill="1" applyBorder="1" applyAlignment="1">
      <alignment horizontal="center" vertical="center" wrapText="1"/>
    </xf>
    <xf numFmtId="41" fontId="15" fillId="0" borderId="5" xfId="1" applyNumberFormat="1" applyFont="1" applyFill="1" applyBorder="1" applyAlignment="1">
      <alignment horizontal="center" vertical="center" wrapText="1"/>
    </xf>
    <xf numFmtId="41" fontId="15" fillId="0" borderId="3" xfId="2" applyNumberFormat="1" applyFont="1" applyFill="1" applyBorder="1" applyAlignment="1">
      <alignment horizontal="center" vertical="center" wrapText="1"/>
    </xf>
    <xf numFmtId="41" fontId="15" fillId="0" borderId="0" xfId="3" applyNumberFormat="1" applyFont="1" applyFill="1" applyBorder="1" applyAlignment="1">
      <alignment horizontal="center" vertical="center" wrapText="1"/>
    </xf>
    <xf numFmtId="0" fontId="15" fillId="0" borderId="4" xfId="1" applyFont="1" applyFill="1" applyBorder="1" applyAlignment="1">
      <alignment horizontal="center" vertical="center" wrapText="1"/>
    </xf>
    <xf numFmtId="41" fontId="15" fillId="0" borderId="4" xfId="1" applyNumberFormat="1" applyFont="1" applyFill="1" applyBorder="1" applyAlignment="1">
      <alignment horizontal="center" vertical="center" wrapText="1"/>
    </xf>
    <xf numFmtId="0" fontId="15" fillId="0" borderId="0" xfId="1" applyNumberFormat="1" applyFont="1" applyFill="1" applyBorder="1" applyAlignment="1">
      <alignment vertical="center" wrapText="1"/>
    </xf>
    <xf numFmtId="0" fontId="15" fillId="0" borderId="9" xfId="1" applyFont="1" applyFill="1" applyBorder="1" applyAlignment="1">
      <alignment horizontal="center" vertical="center" wrapText="1"/>
    </xf>
    <xf numFmtId="0" fontId="2" fillId="0" borderId="0" xfId="1" applyFont="1" applyBorder="1" applyAlignment="1">
      <alignment horizontal="left"/>
    </xf>
    <xf numFmtId="0" fontId="6" fillId="0" borderId="0" xfId="1" applyFont="1" applyBorder="1"/>
    <xf numFmtId="0" fontId="5" fillId="0" borderId="0" xfId="1" applyFont="1" applyBorder="1" applyAlignment="1">
      <alignment horizontal="center" vertical="distributed"/>
    </xf>
    <xf numFmtId="0" fontId="8" fillId="0" borderId="0" xfId="1" applyFont="1" applyBorder="1"/>
    <xf numFmtId="0" fontId="5" fillId="0" borderId="0" xfId="1" applyFont="1" applyBorder="1" applyAlignment="1">
      <alignment vertical="distributed" wrapText="1"/>
    </xf>
    <xf numFmtId="0" fontId="4" fillId="0" borderId="0" xfId="1" applyFont="1" applyBorder="1"/>
    <xf numFmtId="0" fontId="6" fillId="0" borderId="0" xfId="1" applyFont="1" applyFill="1" applyBorder="1" applyAlignment="1" applyProtection="1">
      <alignment horizontal="center"/>
    </xf>
    <xf numFmtId="0" fontId="5" fillId="0" borderId="0" xfId="1" applyFont="1" applyFill="1" applyBorder="1" applyAlignment="1">
      <alignment horizontal="center"/>
    </xf>
    <xf numFmtId="3" fontId="2" fillId="0" borderId="0" xfId="1" applyNumberFormat="1" applyFont="1" applyBorder="1" applyAlignment="1">
      <alignment wrapText="1"/>
    </xf>
    <xf numFmtId="0" fontId="6" fillId="0" borderId="0" xfId="1" applyFont="1" applyFill="1" applyBorder="1" applyAlignment="1">
      <alignment horizontal="left"/>
    </xf>
    <xf numFmtId="164" fontId="5" fillId="0" borderId="0" xfId="1" applyNumberFormat="1" applyFont="1" applyBorder="1"/>
    <xf numFmtId="0" fontId="5" fillId="5" borderId="0" xfId="1" applyFont="1" applyFill="1" applyBorder="1" applyAlignment="1" applyProtection="1">
      <alignment horizontal="center"/>
      <protection locked="0"/>
    </xf>
    <xf numFmtId="0" fontId="19" fillId="6" borderId="0" xfId="1" applyFont="1" applyFill="1" applyBorder="1" applyAlignment="1">
      <alignment vertical="top" wrapText="1"/>
    </xf>
    <xf numFmtId="0" fontId="19" fillId="6" borderId="0" xfId="1" applyFont="1" applyFill="1" applyBorder="1" applyAlignment="1">
      <alignment horizontal="left" vertical="center"/>
    </xf>
    <xf numFmtId="0" fontId="9" fillId="0" borderId="0" xfId="1" applyFont="1" applyBorder="1" applyProtection="1"/>
    <xf numFmtId="0" fontId="14" fillId="0" borderId="0" xfId="1" applyFont="1" applyBorder="1" applyAlignment="1" applyProtection="1">
      <alignment vertical="center"/>
    </xf>
    <xf numFmtId="0" fontId="10" fillId="0" borderId="0" xfId="1" applyFont="1" applyBorder="1" applyAlignment="1" applyProtection="1">
      <alignment vertical="center"/>
    </xf>
    <xf numFmtId="164" fontId="9" fillId="0" borderId="0" xfId="2" applyNumberFormat="1" applyFont="1" applyFill="1" applyBorder="1" applyProtection="1"/>
    <xf numFmtId="164" fontId="9" fillId="0" borderId="0" xfId="1" applyNumberFormat="1" applyFont="1" applyFill="1" applyBorder="1" applyProtection="1"/>
    <xf numFmtId="0" fontId="10" fillId="0" borderId="0" xfId="1" applyFont="1" applyBorder="1" applyProtection="1"/>
    <xf numFmtId="0" fontId="13" fillId="0" borderId="0" xfId="1" applyFont="1" applyBorder="1" applyAlignment="1" applyProtection="1">
      <alignment vertical="center"/>
    </xf>
    <xf numFmtId="0" fontId="9" fillId="0" borderId="0" xfId="1" applyFont="1" applyBorder="1" applyAlignment="1" applyProtection="1">
      <alignment horizontal="right"/>
    </xf>
    <xf numFmtId="164" fontId="10" fillId="0" borderId="0" xfId="1" applyNumberFormat="1" applyFont="1" applyBorder="1" applyProtection="1"/>
    <xf numFmtId="0" fontId="9" fillId="0" borderId="0" xfId="1" applyFont="1" applyBorder="1" applyAlignment="1" applyProtection="1">
      <alignment vertical="center"/>
    </xf>
    <xf numFmtId="164" fontId="10" fillId="0" borderId="0" xfId="1" applyNumberFormat="1" applyFont="1" applyFill="1" applyBorder="1" applyAlignment="1" applyProtection="1">
      <alignment horizontal="right" vertical="center"/>
    </xf>
    <xf numFmtId="0" fontId="11" fillId="0" borderId="0" xfId="1" applyFont="1" applyBorder="1" applyAlignment="1" applyProtection="1">
      <alignment vertical="center"/>
    </xf>
    <xf numFmtId="164" fontId="9" fillId="0" borderId="0" xfId="1" applyNumberFormat="1" applyFont="1" applyBorder="1" applyProtection="1"/>
    <xf numFmtId="0" fontId="18" fillId="6" borderId="0" xfId="1" applyFont="1" applyFill="1" applyBorder="1" applyAlignment="1" applyProtection="1">
      <alignment horizontal="center" vertical="center" wrapText="1"/>
    </xf>
    <xf numFmtId="0" fontId="18" fillId="6" borderId="0" xfId="1" applyFont="1" applyFill="1" applyBorder="1" applyAlignment="1" applyProtection="1">
      <alignment horizontal="center" vertical="center"/>
    </xf>
    <xf numFmtId="0" fontId="8" fillId="0" borderId="0" xfId="1" applyFont="1" applyFill="1" applyBorder="1" applyAlignment="1" applyProtection="1">
      <alignment horizontal="left"/>
    </xf>
    <xf numFmtId="164" fontId="9" fillId="0" borderId="0" xfId="1" applyNumberFormat="1" applyFont="1" applyFill="1" applyBorder="1" applyAlignment="1" applyProtection="1">
      <alignment horizontal="right" vertical="center"/>
    </xf>
    <xf numFmtId="0" fontId="5" fillId="5" borderId="14" xfId="1" applyFont="1" applyFill="1" applyBorder="1" applyAlignment="1" applyProtection="1">
      <alignment horizontal="left"/>
      <protection locked="0"/>
    </xf>
    <xf numFmtId="164" fontId="2" fillId="5" borderId="14" xfId="1" applyNumberFormat="1" applyFont="1" applyFill="1" applyBorder="1" applyProtection="1">
      <protection locked="0"/>
    </xf>
    <xf numFmtId="0" fontId="8" fillId="5" borderId="14" xfId="1" applyFont="1" applyFill="1" applyBorder="1" applyAlignment="1" applyProtection="1">
      <alignment horizontal="left"/>
      <protection locked="0"/>
    </xf>
    <xf numFmtId="0" fontId="5" fillId="5" borderId="14" xfId="1" applyFont="1" applyFill="1" applyBorder="1" applyProtection="1">
      <protection locked="0"/>
    </xf>
    <xf numFmtId="164" fontId="2" fillId="5" borderId="14" xfId="1" applyNumberFormat="1" applyFont="1" applyFill="1" applyBorder="1" applyAlignment="1" applyProtection="1">
      <alignment wrapText="1"/>
      <protection locked="0"/>
    </xf>
    <xf numFmtId="164" fontId="2" fillId="5" borderId="15" xfId="1" applyNumberFormat="1" applyFont="1" applyFill="1" applyBorder="1" applyProtection="1">
      <protection locked="0"/>
    </xf>
    <xf numFmtId="0" fontId="8" fillId="5" borderId="16" xfId="1" applyFont="1" applyFill="1" applyBorder="1" applyAlignment="1" applyProtection="1">
      <alignment horizontal="left"/>
      <protection locked="0"/>
    </xf>
    <xf numFmtId="164" fontId="10" fillId="0" borderId="0" xfId="2" applyNumberFormat="1" applyFont="1" applyFill="1" applyBorder="1" applyProtection="1"/>
    <xf numFmtId="164" fontId="10" fillId="0" borderId="0" xfId="1" applyNumberFormat="1" applyFont="1" applyFill="1" applyBorder="1" applyProtection="1"/>
    <xf numFmtId="164" fontId="10" fillId="0" borderId="0" xfId="2" applyNumberFormat="1" applyFont="1" applyBorder="1" applyProtection="1"/>
    <xf numFmtId="0" fontId="19" fillId="0" borderId="0" xfId="1" applyFont="1" applyFill="1" applyBorder="1" applyAlignment="1">
      <alignment horizontal="center" vertical="center" wrapText="1"/>
    </xf>
    <xf numFmtId="0" fontId="2" fillId="5" borderId="0" xfId="1" applyFont="1" applyFill="1" applyBorder="1" applyProtection="1">
      <protection locked="0"/>
    </xf>
    <xf numFmtId="0" fontId="21" fillId="4" borderId="0" xfId="1" applyFont="1" applyFill="1" applyBorder="1" applyAlignment="1">
      <alignment horizontal="center"/>
    </xf>
    <xf numFmtId="0" fontId="2" fillId="0" borderId="0" xfId="1" applyFont="1" applyFill="1" applyBorder="1" applyAlignment="1">
      <alignment wrapText="1"/>
    </xf>
    <xf numFmtId="0" fontId="12" fillId="0" borderId="0" xfId="1" applyFont="1" applyBorder="1" applyAlignment="1" applyProtection="1">
      <alignment horizontal="left" vertical="center" wrapText="1"/>
    </xf>
    <xf numFmtId="0" fontId="10" fillId="0" borderId="0" xfId="1" applyFont="1" applyFill="1" applyBorder="1" applyAlignment="1" applyProtection="1">
      <alignment horizontal="center"/>
    </xf>
    <xf numFmtId="0" fontId="20" fillId="4" borderId="0" xfId="1" applyFont="1" applyFill="1" applyBorder="1" applyAlignment="1" applyProtection="1">
      <alignment horizontal="center" vertical="center"/>
    </xf>
  </cellXfs>
  <cellStyles count="4">
    <cellStyle name="Comma 2" xfId="3"/>
    <cellStyle name="Currency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60960</xdr:colOff>
      <xdr:row>20</xdr:row>
      <xdr:rowOff>26670</xdr:rowOff>
    </xdr:from>
    <xdr:to>
      <xdr:col>6</xdr:col>
      <xdr:colOff>525780</xdr:colOff>
      <xdr:row>32</xdr:row>
      <xdr:rowOff>121920</xdr:rowOff>
    </xdr:to>
    <xdr:sp macro="" textlink="" fLocksText="0">
      <xdr:nvSpPr>
        <xdr:cNvPr id="2" name="TextBox 1"/>
        <xdr:cNvSpPr txBox="1"/>
      </xdr:nvSpPr>
      <xdr:spPr>
        <a:xfrm>
          <a:off x="60960" y="4004310"/>
          <a:ext cx="8366760" cy="228981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64770</xdr:colOff>
      <xdr:row>46</xdr:row>
      <xdr:rowOff>28575</xdr:rowOff>
    </xdr:from>
    <xdr:to>
      <xdr:col>6</xdr:col>
      <xdr:colOff>579120</xdr:colOff>
      <xdr:row>59</xdr:row>
      <xdr:rowOff>123825</xdr:rowOff>
    </xdr:to>
    <xdr:sp macro="" textlink="" fLocksText="0">
      <xdr:nvSpPr>
        <xdr:cNvPr id="3" name="TextBox 2"/>
        <xdr:cNvSpPr txBox="1"/>
      </xdr:nvSpPr>
      <xdr:spPr>
        <a:xfrm>
          <a:off x="64770" y="8951595"/>
          <a:ext cx="8416290" cy="247269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74295</xdr:colOff>
      <xdr:row>62</xdr:row>
      <xdr:rowOff>38100</xdr:rowOff>
    </xdr:from>
    <xdr:to>
      <xdr:col>6</xdr:col>
      <xdr:colOff>569595</xdr:colOff>
      <xdr:row>78</xdr:row>
      <xdr:rowOff>142875</xdr:rowOff>
    </xdr:to>
    <xdr:sp macro="" textlink="" fLocksText="0">
      <xdr:nvSpPr>
        <xdr:cNvPr id="4" name="TextBox 3"/>
        <xdr:cNvSpPr txBox="1"/>
      </xdr:nvSpPr>
      <xdr:spPr>
        <a:xfrm>
          <a:off x="74295" y="11704320"/>
          <a:ext cx="8397240" cy="303085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66675</xdr:colOff>
      <xdr:row>80</xdr:row>
      <xdr:rowOff>28575</xdr:rowOff>
    </xdr:from>
    <xdr:to>
      <xdr:col>6</xdr:col>
      <xdr:colOff>581025</xdr:colOff>
      <xdr:row>95</xdr:row>
      <xdr:rowOff>76200</xdr:rowOff>
    </xdr:to>
    <xdr:sp macro="" textlink="" fLocksText="0">
      <xdr:nvSpPr>
        <xdr:cNvPr id="5" name="TextBox 4"/>
        <xdr:cNvSpPr txBox="1"/>
      </xdr:nvSpPr>
      <xdr:spPr>
        <a:xfrm>
          <a:off x="66675" y="15078075"/>
          <a:ext cx="4171950" cy="290512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76200</xdr:colOff>
      <xdr:row>97</xdr:row>
      <xdr:rowOff>57150</xdr:rowOff>
    </xdr:from>
    <xdr:to>
      <xdr:col>6</xdr:col>
      <xdr:colOff>552450</xdr:colOff>
      <xdr:row>111</xdr:row>
      <xdr:rowOff>133350</xdr:rowOff>
    </xdr:to>
    <xdr:sp macro="" textlink="" fLocksText="0">
      <xdr:nvSpPr>
        <xdr:cNvPr id="6" name="TextBox 5"/>
        <xdr:cNvSpPr txBox="1"/>
      </xdr:nvSpPr>
      <xdr:spPr>
        <a:xfrm>
          <a:off x="76200" y="18345150"/>
          <a:ext cx="4133850" cy="27432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twoCellAnchor>
    <xdr:from>
      <xdr:col>0</xdr:col>
      <xdr:colOff>66675</xdr:colOff>
      <xdr:row>113</xdr:row>
      <xdr:rowOff>57151</xdr:rowOff>
    </xdr:from>
    <xdr:to>
      <xdr:col>6</xdr:col>
      <xdr:colOff>571500</xdr:colOff>
      <xdr:row>124</xdr:row>
      <xdr:rowOff>160021</xdr:rowOff>
    </xdr:to>
    <xdr:sp macro="" textlink="" fLocksText="0">
      <xdr:nvSpPr>
        <xdr:cNvPr id="7" name="TextBox 6"/>
        <xdr:cNvSpPr txBox="1"/>
      </xdr:nvSpPr>
      <xdr:spPr>
        <a:xfrm>
          <a:off x="66675" y="21233131"/>
          <a:ext cx="8406765" cy="211455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3"/>
  <sheetViews>
    <sheetView tabSelected="1" zoomScaleNormal="100" workbookViewId="0">
      <selection activeCell="B7" sqref="B7"/>
    </sheetView>
  </sheetViews>
  <sheetFormatPr defaultColWidth="11.42578125" defaultRowHeight="15" x14ac:dyDescent="0.25"/>
  <cols>
    <col min="1" max="1" width="66.28515625" style="6" customWidth="1"/>
    <col min="2" max="2" width="58.5703125" style="6" customWidth="1"/>
    <col min="3" max="3" width="31.140625" style="4" bestFit="1" customWidth="1"/>
    <col min="4" max="16384" width="11.42578125" style="6"/>
  </cols>
  <sheetData>
    <row r="1" spans="1:2" ht="18.75" x14ac:dyDescent="0.3">
      <c r="A1" s="79" t="s">
        <v>18</v>
      </c>
      <c r="B1" s="79"/>
    </row>
    <row r="2" spans="1:2" ht="18.75" x14ac:dyDescent="0.3">
      <c r="A2" s="79" t="s">
        <v>17</v>
      </c>
      <c r="B2" s="79"/>
    </row>
    <row r="3" spans="1:2" ht="18.75" x14ac:dyDescent="0.3">
      <c r="A3" s="79" t="s">
        <v>16</v>
      </c>
      <c r="B3" s="79"/>
    </row>
    <row r="4" spans="1:2" ht="18.75" x14ac:dyDescent="0.3">
      <c r="A4" s="79" t="s">
        <v>67</v>
      </c>
      <c r="B4" s="79"/>
    </row>
    <row r="5" spans="1:2" x14ac:dyDescent="0.25">
      <c r="A5" s="36"/>
      <c r="B5" s="36"/>
    </row>
    <row r="6" spans="1:2" x14ac:dyDescent="0.25">
      <c r="A6" s="36"/>
      <c r="B6" s="36"/>
    </row>
    <row r="7" spans="1:2" x14ac:dyDescent="0.25">
      <c r="A7" s="37" t="s">
        <v>15</v>
      </c>
      <c r="B7" s="47" t="s">
        <v>48</v>
      </c>
    </row>
    <row r="8" spans="1:2" x14ac:dyDescent="0.25">
      <c r="A8" s="37" t="s">
        <v>14</v>
      </c>
      <c r="B8" s="42" t="str">
        <f>VLOOKUP(B7,List!B:C,2,FALSE)</f>
        <v>This will auto populate</v>
      </c>
    </row>
    <row r="9" spans="1:2" x14ac:dyDescent="0.25">
      <c r="A9" s="37" t="s">
        <v>13</v>
      </c>
      <c r="B9" s="43" t="s">
        <v>41</v>
      </c>
    </row>
    <row r="10" spans="1:2" x14ac:dyDescent="0.25">
      <c r="A10" s="8"/>
      <c r="B10" s="8"/>
    </row>
    <row r="11" spans="1:2" x14ac:dyDescent="0.25">
      <c r="A11" s="8"/>
    </row>
    <row r="12" spans="1:2" x14ac:dyDescent="0.25">
      <c r="A12" s="48" t="s">
        <v>12</v>
      </c>
      <c r="B12" s="77"/>
    </row>
    <row r="13" spans="1:2" x14ac:dyDescent="0.25">
      <c r="A13" s="1" t="s">
        <v>11</v>
      </c>
      <c r="B13" s="44"/>
    </row>
    <row r="14" spans="1:2" x14ac:dyDescent="0.25">
      <c r="A14" s="67"/>
      <c r="B14" s="68"/>
    </row>
    <row r="15" spans="1:2" x14ac:dyDescent="0.25">
      <c r="A15" s="67"/>
      <c r="B15" s="68"/>
    </row>
    <row r="16" spans="1:2" x14ac:dyDescent="0.25">
      <c r="A16" s="67"/>
      <c r="B16" s="68"/>
    </row>
    <row r="17" spans="1:3" x14ac:dyDescent="0.25">
      <c r="A17" s="8" t="s">
        <v>10</v>
      </c>
      <c r="B17" s="46">
        <f>SUM(B14:B16)</f>
        <v>0</v>
      </c>
    </row>
    <row r="18" spans="1:3" x14ac:dyDescent="0.25">
      <c r="A18" s="38"/>
      <c r="B18" s="38"/>
    </row>
    <row r="19" spans="1:3" x14ac:dyDescent="0.25">
      <c r="A19" s="38"/>
      <c r="B19" s="38"/>
    </row>
    <row r="20" spans="1:3" x14ac:dyDescent="0.25">
      <c r="A20" s="48" t="s">
        <v>9</v>
      </c>
      <c r="B20" s="77"/>
      <c r="C20" s="39"/>
    </row>
    <row r="21" spans="1:3" x14ac:dyDescent="0.25">
      <c r="A21" s="45" t="s">
        <v>8</v>
      </c>
      <c r="B21" s="72"/>
    </row>
    <row r="22" spans="1:3" x14ac:dyDescent="0.25">
      <c r="A22" s="45" t="s">
        <v>7</v>
      </c>
      <c r="B22" s="72"/>
    </row>
    <row r="23" spans="1:3" x14ac:dyDescent="0.25">
      <c r="A23" s="45" t="s">
        <v>6</v>
      </c>
      <c r="B23" s="72"/>
    </row>
    <row r="24" spans="1:3" x14ac:dyDescent="0.25">
      <c r="A24" s="73"/>
      <c r="B24" s="68"/>
    </row>
    <row r="25" spans="1:3" x14ac:dyDescent="0.25">
      <c r="A25" s="69"/>
      <c r="B25" s="68"/>
    </row>
    <row r="26" spans="1:3" x14ac:dyDescent="0.25">
      <c r="A26" s="69"/>
      <c r="B26" s="68"/>
    </row>
    <row r="27" spans="1:3" x14ac:dyDescent="0.25">
      <c r="A27" s="69"/>
      <c r="B27" s="68"/>
    </row>
    <row r="28" spans="1:3" x14ac:dyDescent="0.25">
      <c r="A28" s="3" t="s">
        <v>5</v>
      </c>
      <c r="B28" s="46">
        <f>SUM(B21:B27)</f>
        <v>0</v>
      </c>
    </row>
    <row r="29" spans="1:3" x14ac:dyDescent="0.25">
      <c r="A29" s="3"/>
      <c r="B29" s="2"/>
    </row>
    <row r="30" spans="1:3" x14ac:dyDescent="0.25">
      <c r="A30" s="40"/>
      <c r="B30" s="7"/>
    </row>
    <row r="31" spans="1:3" x14ac:dyDescent="0.25">
      <c r="A31" s="3" t="s">
        <v>4</v>
      </c>
      <c r="B31" s="46">
        <f>ROUND((B28)*0.028,0)</f>
        <v>0</v>
      </c>
    </row>
    <row r="32" spans="1:3" x14ac:dyDescent="0.25">
      <c r="A32" s="8"/>
      <c r="B32" s="5"/>
    </row>
    <row r="33" spans="1:2" x14ac:dyDescent="0.25">
      <c r="A33" s="49" t="s">
        <v>3</v>
      </c>
      <c r="B33" s="77"/>
    </row>
    <row r="34" spans="1:2" ht="15" customHeight="1" x14ac:dyDescent="0.25">
      <c r="A34" s="1" t="s">
        <v>2</v>
      </c>
      <c r="B34" s="44"/>
    </row>
    <row r="35" spans="1:2" x14ac:dyDescent="0.25">
      <c r="A35" s="70"/>
      <c r="B35" s="71"/>
    </row>
    <row r="36" spans="1:2" x14ac:dyDescent="0.25">
      <c r="A36" s="78"/>
      <c r="B36" s="71"/>
    </row>
    <row r="37" spans="1:2" x14ac:dyDescent="0.25">
      <c r="A37" s="70"/>
      <c r="B37" s="71"/>
    </row>
    <row r="38" spans="1:2" x14ac:dyDescent="0.25">
      <c r="A38" s="3" t="s">
        <v>1</v>
      </c>
      <c r="B38" s="46">
        <f>SUM(B37)</f>
        <v>0</v>
      </c>
    </row>
    <row r="39" spans="1:2" x14ac:dyDescent="0.25">
      <c r="A39" s="3"/>
      <c r="B39" s="2"/>
    </row>
    <row r="40" spans="1:2" x14ac:dyDescent="0.25">
      <c r="A40" s="1" t="s">
        <v>40</v>
      </c>
      <c r="B40" s="46">
        <f>B17-B28-B31-B38</f>
        <v>0</v>
      </c>
    </row>
    <row r="41" spans="1:2" x14ac:dyDescent="0.25">
      <c r="A41" s="1"/>
      <c r="B41" s="1"/>
    </row>
    <row r="42" spans="1:2" x14ac:dyDescent="0.25">
      <c r="A42" s="41" t="s">
        <v>0</v>
      </c>
    </row>
    <row r="43" spans="1:2" x14ac:dyDescent="0.25">
      <c r="A43" s="80"/>
      <c r="B43" s="80"/>
    </row>
  </sheetData>
  <sheetProtection algorithmName="SHA-512" hashValue="rGEqKKiXb9KnnjeSdsYsYA/DX+OrvKedt132zNbncA3AFUq+aOF047iFvY7mHmSmpZJGrCR3E2iSiGMNi1y9BQ==" saltValue="rgkei+GnNxr2xPr1Zf0hTw==" spinCount="100000" sheet="1" objects="1" scenarios="1" selectLockedCells="1"/>
  <mergeCells count="5">
    <mergeCell ref="A3:B3"/>
    <mergeCell ref="A2:B2"/>
    <mergeCell ref="A1:B1"/>
    <mergeCell ref="A4:B4"/>
    <mergeCell ref="A43:B43"/>
  </mergeCells>
  <printOptions horizontalCentered="1"/>
  <pageMargins left="0.25" right="0.25" top="0.75" bottom="0.75" header="0.3" footer="0.3"/>
  <pageSetup scale="79" orientation="landscape" r:id="rId1"/>
  <rowBreaks count="2" manualBreakCount="2">
    <brk id="10" max="16383" man="1"/>
    <brk id="2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List!$B$2:$B$8</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I9"/>
  <sheetViews>
    <sheetView workbookViewId="0">
      <selection activeCell="H9" sqref="H9"/>
    </sheetView>
  </sheetViews>
  <sheetFormatPr defaultRowHeight="15" x14ac:dyDescent="0.25"/>
  <cols>
    <col min="1" max="1" width="13.28515625" bestFit="1" customWidth="1"/>
    <col min="2" max="2" width="12.7109375" bestFit="1" customWidth="1"/>
    <col min="3" max="3" width="39.7109375" bestFit="1" customWidth="1"/>
    <col min="4" max="4" width="28.42578125" bestFit="1" customWidth="1"/>
    <col min="5" max="5" width="12" bestFit="1" customWidth="1"/>
    <col min="6" max="6" width="10.42578125" bestFit="1" customWidth="1"/>
    <col min="7" max="7" width="13.85546875" bestFit="1" customWidth="1"/>
    <col min="8" max="8" width="16.42578125" bestFit="1" customWidth="1"/>
    <col min="9" max="9" width="25.85546875" bestFit="1" customWidth="1"/>
  </cols>
  <sheetData>
    <row r="1" spans="1:9" ht="15.75" thickBot="1" x14ac:dyDescent="0.3">
      <c r="A1" s="10" t="s">
        <v>42</v>
      </c>
      <c r="B1" s="10" t="s">
        <v>43</v>
      </c>
      <c r="C1" s="10" t="s">
        <v>44</v>
      </c>
      <c r="D1" s="10" t="s">
        <v>45</v>
      </c>
      <c r="E1" s="11" t="s">
        <v>33</v>
      </c>
      <c r="F1" s="11" t="s">
        <v>31</v>
      </c>
      <c r="G1" s="11" t="s">
        <v>36</v>
      </c>
      <c r="H1" s="11" t="s">
        <v>46</v>
      </c>
      <c r="I1" s="12" t="s">
        <v>47</v>
      </c>
    </row>
    <row r="2" spans="1:9" ht="15.75" thickBot="1" x14ac:dyDescent="0.3">
      <c r="A2" s="13"/>
      <c r="B2" s="14" t="s">
        <v>48</v>
      </c>
      <c r="C2" s="15" t="s">
        <v>49</v>
      </c>
      <c r="D2" s="13"/>
      <c r="E2" s="15"/>
      <c r="F2" s="15"/>
      <c r="G2" s="15"/>
      <c r="H2" s="15"/>
      <c r="I2" s="16"/>
    </row>
    <row r="3" spans="1:9" x14ac:dyDescent="0.25">
      <c r="A3" s="17" t="s">
        <v>50</v>
      </c>
      <c r="B3" s="25" t="s">
        <v>51</v>
      </c>
      <c r="C3" s="26" t="s">
        <v>52</v>
      </c>
      <c r="D3" s="27">
        <v>80662</v>
      </c>
      <c r="E3" s="28">
        <v>1000</v>
      </c>
      <c r="F3" s="28">
        <v>1000</v>
      </c>
      <c r="G3" s="28">
        <v>0</v>
      </c>
      <c r="H3" s="28">
        <f t="shared" ref="H3:H8" si="0">F3*2.8%</f>
        <v>27.999999999999996</v>
      </c>
      <c r="I3" s="29">
        <f>D3+E3-F3-G3-H3</f>
        <v>80634</v>
      </c>
    </row>
    <row r="4" spans="1:9" x14ac:dyDescent="0.25">
      <c r="A4" s="17" t="s">
        <v>53</v>
      </c>
      <c r="B4" s="18" t="s">
        <v>54</v>
      </c>
      <c r="C4" s="19" t="s">
        <v>55</v>
      </c>
      <c r="D4" s="30">
        <v>286416</v>
      </c>
      <c r="E4" s="31">
        <v>101000</v>
      </c>
      <c r="F4" s="31">
        <v>250000</v>
      </c>
      <c r="G4" s="31">
        <v>0</v>
      </c>
      <c r="H4" s="28">
        <f t="shared" si="0"/>
        <v>6999.9999999999991</v>
      </c>
      <c r="I4" s="29">
        <f t="shared" ref="I4:I7" si="1">D4+E4-F4-G4-H4</f>
        <v>130416</v>
      </c>
    </row>
    <row r="5" spans="1:9" x14ac:dyDescent="0.25">
      <c r="A5" s="17" t="s">
        <v>56</v>
      </c>
      <c r="B5" s="32" t="s">
        <v>57</v>
      </c>
      <c r="C5" s="26" t="s">
        <v>58</v>
      </c>
      <c r="D5" s="30">
        <v>1819286</v>
      </c>
      <c r="E5" s="28">
        <v>44138</v>
      </c>
      <c r="F5" s="28">
        <v>900000</v>
      </c>
      <c r="G5" s="28"/>
      <c r="H5" s="28">
        <f t="shared" si="0"/>
        <v>25199.999999999996</v>
      </c>
      <c r="I5" s="29">
        <f t="shared" si="1"/>
        <v>938224</v>
      </c>
    </row>
    <row r="6" spans="1:9" x14ac:dyDescent="0.25">
      <c r="A6" s="17" t="s">
        <v>53</v>
      </c>
      <c r="B6" s="33" t="s">
        <v>59</v>
      </c>
      <c r="C6" s="34" t="s">
        <v>60</v>
      </c>
      <c r="D6" s="30">
        <v>88879</v>
      </c>
      <c r="E6" s="28">
        <v>25000</v>
      </c>
      <c r="F6" s="28">
        <v>25000</v>
      </c>
      <c r="G6" s="28">
        <v>0</v>
      </c>
      <c r="H6" s="28">
        <f t="shared" si="0"/>
        <v>699.99999999999989</v>
      </c>
      <c r="I6" s="29">
        <f t="shared" si="1"/>
        <v>88179</v>
      </c>
    </row>
    <row r="7" spans="1:9" x14ac:dyDescent="0.25">
      <c r="A7" s="17" t="s">
        <v>50</v>
      </c>
      <c r="B7" s="32" t="s">
        <v>61</v>
      </c>
      <c r="C7" s="26" t="s">
        <v>62</v>
      </c>
      <c r="D7" s="30">
        <v>518236</v>
      </c>
      <c r="E7" s="28">
        <v>0</v>
      </c>
      <c r="F7" s="28">
        <v>95000</v>
      </c>
      <c r="G7" s="28">
        <v>0</v>
      </c>
      <c r="H7" s="28">
        <f t="shared" si="0"/>
        <v>2659.9999999999995</v>
      </c>
      <c r="I7" s="29">
        <f t="shared" si="1"/>
        <v>420576</v>
      </c>
    </row>
    <row r="8" spans="1:9" ht="15.75" thickBot="1" x14ac:dyDescent="0.3">
      <c r="A8" s="17" t="s">
        <v>53</v>
      </c>
      <c r="B8" s="35" t="s">
        <v>63</v>
      </c>
      <c r="C8" s="26" t="s">
        <v>64</v>
      </c>
      <c r="D8" s="30">
        <v>1972</v>
      </c>
      <c r="E8" s="28">
        <v>7250</v>
      </c>
      <c r="F8" s="28">
        <v>1000</v>
      </c>
      <c r="G8" s="28">
        <v>0</v>
      </c>
      <c r="H8" s="28">
        <f t="shared" si="0"/>
        <v>27.999999999999996</v>
      </c>
      <c r="I8" s="29">
        <f>D8+E8-F8-G8-H8</f>
        <v>8194</v>
      </c>
    </row>
    <row r="9" spans="1:9" ht="15.75" thickBot="1" x14ac:dyDescent="0.3">
      <c r="A9" s="20" t="s">
        <v>65</v>
      </c>
      <c r="B9" s="21"/>
      <c r="C9" s="22"/>
      <c r="D9" s="23">
        <f t="shared" ref="D9:I9" si="2">SUM(D3:D8)</f>
        <v>2795451</v>
      </c>
      <c r="E9" s="23">
        <f t="shared" si="2"/>
        <v>178388</v>
      </c>
      <c r="F9" s="23">
        <f t="shared" si="2"/>
        <v>1272000</v>
      </c>
      <c r="G9" s="23">
        <f t="shared" si="2"/>
        <v>0</v>
      </c>
      <c r="H9" s="23">
        <f t="shared" si="2"/>
        <v>35615.999999999993</v>
      </c>
      <c r="I9" s="24">
        <f t="shared" si="2"/>
        <v>1666223</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8"/>
  <sheetViews>
    <sheetView topLeftCell="A37" zoomScaleNormal="100" workbookViewId="0">
      <selection activeCell="J65" sqref="J65"/>
    </sheetView>
  </sheetViews>
  <sheetFormatPr defaultColWidth="9.140625" defaultRowHeight="15" x14ac:dyDescent="0.25"/>
  <cols>
    <col min="1" max="1" width="30.140625" style="50" customWidth="1"/>
    <col min="2" max="2" width="24.7109375" style="50" customWidth="1"/>
    <col min="3" max="3" width="33.140625" style="50" bestFit="1" customWidth="1"/>
    <col min="4" max="16384" width="9.140625" style="50"/>
  </cols>
  <sheetData>
    <row r="1" spans="1:7" ht="18.75" x14ac:dyDescent="0.25">
      <c r="A1" s="83" t="s">
        <v>72</v>
      </c>
      <c r="B1" s="83"/>
      <c r="C1" s="83"/>
      <c r="D1" s="83"/>
      <c r="E1" s="83"/>
      <c r="F1" s="83"/>
      <c r="G1" s="83"/>
    </row>
    <row r="2" spans="1:7" ht="18.75" x14ac:dyDescent="0.25">
      <c r="A2" s="83" t="s">
        <v>71</v>
      </c>
      <c r="B2" s="83"/>
      <c r="C2" s="83"/>
      <c r="D2" s="83"/>
      <c r="E2" s="83"/>
      <c r="F2" s="83"/>
      <c r="G2" s="83"/>
    </row>
    <row r="3" spans="1:7" ht="18.75" x14ac:dyDescent="0.25">
      <c r="A3" s="83" t="s">
        <v>68</v>
      </c>
      <c r="B3" s="83"/>
      <c r="C3" s="83"/>
      <c r="D3" s="83"/>
      <c r="E3" s="83"/>
      <c r="F3" s="83"/>
      <c r="G3" s="83"/>
    </row>
    <row r="4" spans="1:7" x14ac:dyDescent="0.25">
      <c r="A4" s="51"/>
    </row>
    <row r="5" spans="1:7" x14ac:dyDescent="0.25">
      <c r="A5" s="52" t="s">
        <v>39</v>
      </c>
      <c r="B5" s="82" t="str">
        <f>'Reserve Fund Summary &amp; Detail'!B7</f>
        <v>Select SmartTag from Dropdown</v>
      </c>
      <c r="C5" s="82"/>
    </row>
    <row r="6" spans="1:7" x14ac:dyDescent="0.25">
      <c r="A6" s="52" t="s">
        <v>14</v>
      </c>
      <c r="B6" s="82" t="str">
        <f>'Reserve Fund Summary &amp; Detail'!B8</f>
        <v>This will auto populate</v>
      </c>
      <c r="C6" s="82"/>
    </row>
    <row r="7" spans="1:7" x14ac:dyDescent="0.25">
      <c r="A7" s="52" t="s">
        <v>13</v>
      </c>
      <c r="B7" s="82" t="str">
        <f>'Reserve Fund Summary &amp; Detail'!B9</f>
        <v>Student Government Reserve</v>
      </c>
      <c r="C7" s="82"/>
    </row>
    <row r="8" spans="1:7" x14ac:dyDescent="0.25">
      <c r="A8" s="52"/>
      <c r="B8" s="9"/>
      <c r="C8" s="9"/>
    </row>
    <row r="9" spans="1:7" x14ac:dyDescent="0.25">
      <c r="A9" s="52"/>
      <c r="B9" s="9"/>
      <c r="C9" s="9"/>
    </row>
    <row r="10" spans="1:7" ht="30" x14ac:dyDescent="0.25">
      <c r="A10" s="63" t="s">
        <v>38</v>
      </c>
      <c r="B10" s="63" t="s">
        <v>66</v>
      </c>
      <c r="C10" s="63" t="s">
        <v>69</v>
      </c>
    </row>
    <row r="11" spans="1:7" x14ac:dyDescent="0.25">
      <c r="A11" s="50" t="s">
        <v>33</v>
      </c>
      <c r="B11" s="53">
        <f>VLOOKUP(B5,List!B:E,4,FALSE)</f>
        <v>0</v>
      </c>
      <c r="C11" s="54">
        <f>'Reserve Fund Summary &amp; Detail'!B17</f>
        <v>0</v>
      </c>
    </row>
    <row r="12" spans="1:7" x14ac:dyDescent="0.25">
      <c r="A12" s="55" t="s">
        <v>37</v>
      </c>
      <c r="B12" s="74">
        <f>SUM(B11:B11)</f>
        <v>0</v>
      </c>
      <c r="C12" s="75">
        <f>SUM(C11:C11)</f>
        <v>0</v>
      </c>
    </row>
    <row r="13" spans="1:7" x14ac:dyDescent="0.25">
      <c r="A13" s="55"/>
      <c r="B13" s="53"/>
      <c r="C13" s="54"/>
    </row>
    <row r="14" spans="1:7" x14ac:dyDescent="0.25">
      <c r="A14" s="50" t="s">
        <v>31</v>
      </c>
      <c r="B14" s="53">
        <f>VLOOKUP(B5,List!B:F,5,FALSE)</f>
        <v>0</v>
      </c>
      <c r="C14" s="54">
        <f>'Reserve Fund Summary &amp; Detail'!B28</f>
        <v>0</v>
      </c>
    </row>
    <row r="15" spans="1:7" x14ac:dyDescent="0.25">
      <c r="A15" s="50" t="s">
        <v>36</v>
      </c>
      <c r="B15" s="53">
        <f>VLOOKUP(B5,List!B:G,6,FALSE)</f>
        <v>0</v>
      </c>
      <c r="C15" s="54">
        <f>'Reserve Fund Summary &amp; Detail'!B38</f>
        <v>0</v>
      </c>
    </row>
    <row r="16" spans="1:7" x14ac:dyDescent="0.25">
      <c r="A16" s="50" t="s">
        <v>35</v>
      </c>
      <c r="B16" s="54">
        <f>SUM(B14:B15)*0.028</f>
        <v>0</v>
      </c>
      <c r="C16" s="54">
        <f>'Reserve Fund Summary &amp; Detail'!B31</f>
        <v>0</v>
      </c>
    </row>
    <row r="17" spans="1:4" x14ac:dyDescent="0.25">
      <c r="A17" s="55" t="s">
        <v>34</v>
      </c>
      <c r="B17" s="76">
        <f>SUM(B14:B16)</f>
        <v>0</v>
      </c>
      <c r="C17" s="76">
        <f>SUM(C14:C16)</f>
        <v>0</v>
      </c>
    </row>
    <row r="18" spans="1:4" x14ac:dyDescent="0.25">
      <c r="A18" s="56"/>
    </row>
    <row r="19" spans="1:4" x14ac:dyDescent="0.25">
      <c r="A19" s="52" t="s">
        <v>33</v>
      </c>
      <c r="C19" s="57" t="s">
        <v>19</v>
      </c>
      <c r="D19" s="58">
        <f>C11</f>
        <v>0</v>
      </c>
    </row>
    <row r="20" spans="1:4" x14ac:dyDescent="0.25">
      <c r="A20" s="52" t="s">
        <v>32</v>
      </c>
    </row>
    <row r="21" spans="1:4" x14ac:dyDescent="0.25">
      <c r="A21" s="59"/>
    </row>
    <row r="22" spans="1:4" x14ac:dyDescent="0.25">
      <c r="A22" s="59"/>
    </row>
    <row r="23" spans="1:4" x14ac:dyDescent="0.25">
      <c r="A23" s="59"/>
    </row>
    <row r="24" spans="1:4" x14ac:dyDescent="0.25">
      <c r="A24" s="59"/>
    </row>
    <row r="25" spans="1:4" x14ac:dyDescent="0.25">
      <c r="A25" s="59"/>
    </row>
    <row r="26" spans="1:4" x14ac:dyDescent="0.25">
      <c r="A26" s="59"/>
    </row>
    <row r="27" spans="1:4" x14ac:dyDescent="0.25">
      <c r="A27" s="59"/>
    </row>
    <row r="28" spans="1:4" x14ac:dyDescent="0.25">
      <c r="A28" s="59"/>
    </row>
    <row r="29" spans="1:4" x14ac:dyDescent="0.25">
      <c r="A29" s="59"/>
    </row>
    <row r="30" spans="1:4" x14ac:dyDescent="0.25">
      <c r="A30" s="59"/>
    </row>
    <row r="31" spans="1:4" x14ac:dyDescent="0.25">
      <c r="A31" s="59"/>
    </row>
    <row r="32" spans="1:4" x14ac:dyDescent="0.25">
      <c r="A32" s="59"/>
    </row>
    <row r="33" spans="1:9" x14ac:dyDescent="0.25">
      <c r="A33" s="59"/>
    </row>
    <row r="34" spans="1:9" x14ac:dyDescent="0.25">
      <c r="A34" s="52" t="s">
        <v>31</v>
      </c>
    </row>
    <row r="35" spans="1:9" ht="15" customHeight="1" x14ac:dyDescent="0.25">
      <c r="A35" s="81" t="s">
        <v>30</v>
      </c>
      <c r="B35" s="81"/>
      <c r="C35" s="81"/>
      <c r="D35" s="81"/>
      <c r="E35" s="81"/>
      <c r="F35" s="81"/>
      <c r="G35" s="81"/>
    </row>
    <row r="36" spans="1:9" x14ac:dyDescent="0.25">
      <c r="A36" s="81"/>
      <c r="B36" s="81"/>
      <c r="C36" s="81"/>
      <c r="D36" s="81"/>
      <c r="E36" s="81"/>
      <c r="F36" s="81"/>
      <c r="G36" s="81"/>
    </row>
    <row r="37" spans="1:9" x14ac:dyDescent="0.25">
      <c r="A37" s="81"/>
      <c r="B37" s="81"/>
      <c r="C37" s="81"/>
      <c r="D37" s="81"/>
      <c r="E37" s="81"/>
      <c r="F37" s="81"/>
      <c r="G37" s="81"/>
    </row>
    <row r="38" spans="1:9" ht="30" x14ac:dyDescent="0.25">
      <c r="A38" s="64" t="s">
        <v>29</v>
      </c>
      <c r="B38" s="63" t="s">
        <v>70</v>
      </c>
    </row>
    <row r="39" spans="1:9" x14ac:dyDescent="0.25">
      <c r="A39" s="65" t="s">
        <v>8</v>
      </c>
      <c r="B39" s="66">
        <f>'Reserve Fund Summary &amp; Detail'!B21</f>
        <v>0</v>
      </c>
      <c r="C39" s="52" t="s">
        <v>28</v>
      </c>
      <c r="I39" s="52"/>
    </row>
    <row r="40" spans="1:9" x14ac:dyDescent="0.25">
      <c r="A40" s="65" t="s">
        <v>7</v>
      </c>
      <c r="B40" s="66">
        <f>'Reserve Fund Summary &amp; Detail'!B22</f>
        <v>0</v>
      </c>
    </row>
    <row r="41" spans="1:9" x14ac:dyDescent="0.25">
      <c r="A41" s="65" t="s">
        <v>6</v>
      </c>
      <c r="B41" s="66">
        <f>'Reserve Fund Summary &amp; Detail'!B23</f>
        <v>0</v>
      </c>
    </row>
    <row r="42" spans="1:9" x14ac:dyDescent="0.25">
      <c r="A42" s="59" t="s">
        <v>27</v>
      </c>
      <c r="B42" s="66">
        <f>SUM('Reserve Fund Summary &amp; Detail'!B24:B27)</f>
        <v>0</v>
      </c>
    </row>
    <row r="43" spans="1:9" x14ac:dyDescent="0.25">
      <c r="A43" s="52" t="s">
        <v>26</v>
      </c>
      <c r="B43" s="60">
        <f>'Reserve Fund Summary &amp; Detail'!B28</f>
        <v>0</v>
      </c>
    </row>
    <row r="45" spans="1:9" x14ac:dyDescent="0.25">
      <c r="A45" s="61" t="s">
        <v>25</v>
      </c>
    </row>
    <row r="46" spans="1:9" x14ac:dyDescent="0.25">
      <c r="A46" s="52" t="s">
        <v>24</v>
      </c>
      <c r="C46" s="57" t="s">
        <v>19</v>
      </c>
      <c r="D46" s="58">
        <f>B39</f>
        <v>0</v>
      </c>
    </row>
    <row r="47" spans="1:9" x14ac:dyDescent="0.25">
      <c r="A47" s="52"/>
    </row>
    <row r="48" spans="1:9" x14ac:dyDescent="0.25">
      <c r="A48" s="52"/>
    </row>
    <row r="49" spans="1:4" x14ac:dyDescent="0.25">
      <c r="A49" s="52"/>
    </row>
    <row r="50" spans="1:4" x14ac:dyDescent="0.25">
      <c r="A50" s="52"/>
    </row>
    <row r="51" spans="1:4" x14ac:dyDescent="0.25">
      <c r="A51" s="52"/>
    </row>
    <row r="52" spans="1:4" x14ac:dyDescent="0.25">
      <c r="A52" s="52"/>
    </row>
    <row r="53" spans="1:4" x14ac:dyDescent="0.25">
      <c r="A53" s="52"/>
    </row>
    <row r="54" spans="1:4" x14ac:dyDescent="0.25">
      <c r="A54" s="52"/>
    </row>
    <row r="55" spans="1:4" x14ac:dyDescent="0.25">
      <c r="A55" s="52"/>
    </row>
    <row r="56" spans="1:4" x14ac:dyDescent="0.25">
      <c r="A56" s="59"/>
    </row>
    <row r="57" spans="1:4" x14ac:dyDescent="0.25">
      <c r="A57" s="59"/>
    </row>
    <row r="58" spans="1:4" x14ac:dyDescent="0.25">
      <c r="A58" s="59"/>
    </row>
    <row r="59" spans="1:4" x14ac:dyDescent="0.25">
      <c r="A59" s="59"/>
    </row>
    <row r="60" spans="1:4" x14ac:dyDescent="0.25">
      <c r="A60" s="59"/>
    </row>
    <row r="61" spans="1:4" x14ac:dyDescent="0.25">
      <c r="A61" s="59"/>
    </row>
    <row r="62" spans="1:4" x14ac:dyDescent="0.25">
      <c r="A62" s="52" t="s">
        <v>23</v>
      </c>
      <c r="C62" s="57" t="s">
        <v>19</v>
      </c>
      <c r="D62" s="58">
        <f>B40</f>
        <v>0</v>
      </c>
    </row>
    <row r="63" spans="1:4" x14ac:dyDescent="0.25">
      <c r="A63" s="52"/>
      <c r="C63" s="57"/>
      <c r="D63" s="62"/>
    </row>
    <row r="64" spans="1:4" x14ac:dyDescent="0.25">
      <c r="A64" s="52"/>
      <c r="C64" s="57"/>
      <c r="D64" s="62"/>
    </row>
    <row r="65" spans="1:4" x14ac:dyDescent="0.25">
      <c r="A65" s="52"/>
      <c r="C65" s="57"/>
      <c r="D65" s="62"/>
    </row>
    <row r="66" spans="1:4" x14ac:dyDescent="0.25">
      <c r="A66" s="52"/>
      <c r="C66" s="57"/>
      <c r="D66" s="62"/>
    </row>
    <row r="67" spans="1:4" x14ac:dyDescent="0.25">
      <c r="A67" s="52"/>
      <c r="C67" s="57"/>
      <c r="D67" s="62"/>
    </row>
    <row r="68" spans="1:4" x14ac:dyDescent="0.25">
      <c r="A68" s="52"/>
      <c r="C68" s="57"/>
      <c r="D68" s="62"/>
    </row>
    <row r="69" spans="1:4" x14ac:dyDescent="0.25">
      <c r="A69" s="52"/>
      <c r="C69" s="57"/>
      <c r="D69" s="62"/>
    </row>
    <row r="70" spans="1:4" x14ac:dyDescent="0.25">
      <c r="A70" s="52"/>
      <c r="C70" s="57"/>
      <c r="D70" s="62"/>
    </row>
    <row r="71" spans="1:4" x14ac:dyDescent="0.25">
      <c r="A71" s="52"/>
      <c r="C71" s="57"/>
      <c r="D71" s="62"/>
    </row>
    <row r="72" spans="1:4" x14ac:dyDescent="0.25">
      <c r="A72" s="59"/>
    </row>
    <row r="73" spans="1:4" x14ac:dyDescent="0.25">
      <c r="A73" s="59"/>
    </row>
    <row r="74" spans="1:4" x14ac:dyDescent="0.25">
      <c r="A74" s="59"/>
    </row>
    <row r="75" spans="1:4" x14ac:dyDescent="0.25">
      <c r="A75" s="59"/>
    </row>
    <row r="76" spans="1:4" x14ac:dyDescent="0.25">
      <c r="A76" s="59"/>
    </row>
    <row r="77" spans="1:4" x14ac:dyDescent="0.25">
      <c r="A77" s="59"/>
    </row>
    <row r="78" spans="1:4" x14ac:dyDescent="0.25">
      <c r="A78" s="59"/>
    </row>
    <row r="79" spans="1:4" x14ac:dyDescent="0.25">
      <c r="A79" s="59"/>
    </row>
    <row r="80" spans="1:4" x14ac:dyDescent="0.25">
      <c r="A80" s="52" t="s">
        <v>22</v>
      </c>
      <c r="C80" s="57" t="s">
        <v>19</v>
      </c>
      <c r="D80" s="58">
        <f>B41</f>
        <v>0</v>
      </c>
    </row>
    <row r="81" spans="1:4" x14ac:dyDescent="0.25">
      <c r="A81" s="52"/>
      <c r="C81" s="57"/>
      <c r="D81" s="58"/>
    </row>
    <row r="82" spans="1:4" x14ac:dyDescent="0.25">
      <c r="A82" s="52"/>
      <c r="C82" s="57"/>
      <c r="D82" s="58"/>
    </row>
    <row r="83" spans="1:4" x14ac:dyDescent="0.25">
      <c r="A83" s="52"/>
      <c r="C83" s="57"/>
      <c r="D83" s="58"/>
    </row>
    <row r="84" spans="1:4" x14ac:dyDescent="0.25">
      <c r="A84" s="52"/>
      <c r="C84" s="57"/>
      <c r="D84" s="58"/>
    </row>
    <row r="85" spans="1:4" x14ac:dyDescent="0.25">
      <c r="A85" s="52"/>
      <c r="C85" s="57"/>
      <c r="D85" s="58"/>
    </row>
    <row r="86" spans="1:4" x14ac:dyDescent="0.25">
      <c r="A86" s="52"/>
      <c r="C86" s="57"/>
      <c r="D86" s="62"/>
    </row>
    <row r="87" spans="1:4" x14ac:dyDescent="0.25">
      <c r="A87" s="52"/>
      <c r="C87" s="57"/>
      <c r="D87" s="62"/>
    </row>
    <row r="88" spans="1:4" x14ac:dyDescent="0.25">
      <c r="A88" s="52"/>
      <c r="C88" s="57"/>
      <c r="D88" s="62"/>
    </row>
    <row r="89" spans="1:4" x14ac:dyDescent="0.25">
      <c r="A89" s="52"/>
      <c r="C89" s="57"/>
      <c r="D89" s="62"/>
    </row>
    <row r="90" spans="1:4" x14ac:dyDescent="0.25">
      <c r="A90" s="52"/>
      <c r="C90" s="57"/>
      <c r="D90" s="62"/>
    </row>
    <row r="91" spans="1:4" x14ac:dyDescent="0.25">
      <c r="A91" s="52"/>
      <c r="C91" s="57"/>
      <c r="D91" s="62"/>
    </row>
    <row r="92" spans="1:4" x14ac:dyDescent="0.25">
      <c r="A92" s="52"/>
      <c r="C92" s="57"/>
      <c r="D92" s="62"/>
    </row>
    <row r="93" spans="1:4" x14ac:dyDescent="0.25">
      <c r="A93" s="52"/>
      <c r="C93" s="57"/>
      <c r="D93" s="62"/>
    </row>
    <row r="94" spans="1:4" x14ac:dyDescent="0.25">
      <c r="A94" s="52"/>
      <c r="C94" s="57"/>
      <c r="D94" s="62"/>
    </row>
    <row r="95" spans="1:4" x14ac:dyDescent="0.25">
      <c r="A95" s="59"/>
    </row>
    <row r="96" spans="1:4" x14ac:dyDescent="0.25">
      <c r="A96" s="52"/>
      <c r="C96" s="57"/>
      <c r="D96" s="58"/>
    </row>
    <row r="97" spans="1:4" x14ac:dyDescent="0.25">
      <c r="A97" s="52" t="s">
        <v>21</v>
      </c>
      <c r="C97" s="57" t="s">
        <v>19</v>
      </c>
      <c r="D97" s="58">
        <f>B42</f>
        <v>0</v>
      </c>
    </row>
    <row r="98" spans="1:4" x14ac:dyDescent="0.25">
      <c r="A98" s="52"/>
      <c r="C98" s="57"/>
      <c r="D98" s="58"/>
    </row>
    <row r="99" spans="1:4" x14ac:dyDescent="0.25">
      <c r="A99" s="52"/>
      <c r="C99" s="57"/>
      <c r="D99" s="58"/>
    </row>
    <row r="100" spans="1:4" x14ac:dyDescent="0.25">
      <c r="A100" s="52"/>
      <c r="C100" s="57"/>
      <c r="D100" s="58"/>
    </row>
    <row r="101" spans="1:4" x14ac:dyDescent="0.25">
      <c r="A101" s="52"/>
      <c r="C101" s="57"/>
      <c r="D101" s="58"/>
    </row>
    <row r="102" spans="1:4" x14ac:dyDescent="0.25">
      <c r="A102" s="52"/>
      <c r="C102" s="57"/>
      <c r="D102" s="62"/>
    </row>
    <row r="103" spans="1:4" x14ac:dyDescent="0.25">
      <c r="A103" s="52"/>
      <c r="C103" s="57"/>
      <c r="D103" s="62"/>
    </row>
    <row r="104" spans="1:4" x14ac:dyDescent="0.25">
      <c r="A104" s="52"/>
      <c r="C104" s="57"/>
      <c r="D104" s="62"/>
    </row>
    <row r="105" spans="1:4" x14ac:dyDescent="0.25">
      <c r="A105" s="52"/>
      <c r="C105" s="57"/>
      <c r="D105" s="62"/>
    </row>
    <row r="106" spans="1:4" x14ac:dyDescent="0.25">
      <c r="A106" s="52"/>
      <c r="C106" s="57"/>
      <c r="D106" s="62"/>
    </row>
    <row r="107" spans="1:4" x14ac:dyDescent="0.25">
      <c r="A107" s="52"/>
      <c r="C107" s="57"/>
      <c r="D107" s="62"/>
    </row>
    <row r="108" spans="1:4" x14ac:dyDescent="0.25">
      <c r="A108" s="52"/>
      <c r="C108" s="57"/>
      <c r="D108" s="62"/>
    </row>
    <row r="109" spans="1:4" x14ac:dyDescent="0.25">
      <c r="A109" s="52"/>
      <c r="C109" s="57"/>
      <c r="D109" s="62"/>
    </row>
    <row r="110" spans="1:4" x14ac:dyDescent="0.25">
      <c r="A110" s="52"/>
      <c r="C110" s="57"/>
      <c r="D110" s="62"/>
    </row>
    <row r="111" spans="1:4" x14ac:dyDescent="0.25">
      <c r="A111" s="52"/>
      <c r="C111" s="57"/>
      <c r="D111" s="62"/>
    </row>
    <row r="112" spans="1:4" x14ac:dyDescent="0.25">
      <c r="A112" s="52"/>
      <c r="C112" s="57"/>
      <c r="D112" s="62"/>
    </row>
    <row r="113" spans="1:8" x14ac:dyDescent="0.25">
      <c r="A113" s="52" t="s">
        <v>20</v>
      </c>
      <c r="C113" s="57" t="s">
        <v>19</v>
      </c>
      <c r="D113" s="58">
        <f>C15</f>
        <v>0</v>
      </c>
    </row>
    <row r="117" spans="1:8" x14ac:dyDescent="0.25">
      <c r="A117" s="59"/>
    </row>
    <row r="118" spans="1:8" x14ac:dyDescent="0.25">
      <c r="H118" s="52"/>
    </row>
  </sheetData>
  <sheetProtection algorithmName="SHA-512" hashValue="ex52FGe6ACkuSwSd6IcYKxesOy8EKlDncgESPw3sO+KGQ/peneKoWG8kDeGGV7IKaGBx9RPjQBXpBJ2QAg1z4g==" saltValue="ZCerEhq1ujilSFwv45Q6cA==" spinCount="100000" sheet="1" selectLockedCells="1"/>
  <mergeCells count="7">
    <mergeCell ref="A35:G37"/>
    <mergeCell ref="B5:C5"/>
    <mergeCell ref="B6:C6"/>
    <mergeCell ref="B7:C7"/>
    <mergeCell ref="A1:G1"/>
    <mergeCell ref="A2:G2"/>
    <mergeCell ref="A3:G3"/>
  </mergeCells>
  <pageMargins left="0.7" right="0.7" top="0.75" bottom="0.75" header="0.3" footer="0.3"/>
  <pageSetup scale="73" fitToHeight="0" orientation="portrait" r:id="rId1"/>
  <ignoredErrors>
    <ignoredError sqref="B42"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Reserve Fund Summary &amp; Detail</vt:lpstr>
      <vt:lpstr>List</vt:lpstr>
      <vt:lpstr>Supplemental Form - Reserve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Grecia Viera</dc:creator>
  <cp:lastModifiedBy>Brenda Nelson Henry</cp:lastModifiedBy>
  <cp:lastPrinted>2019-08-06T19:07:37Z</cp:lastPrinted>
  <dcterms:created xsi:type="dcterms:W3CDTF">2017-09-14T18:41:05Z</dcterms:created>
  <dcterms:modified xsi:type="dcterms:W3CDTF">2019-08-07T16:01:09Z</dcterms:modified>
</cp:coreProperties>
</file>