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BUDGET\2020-2021\"/>
    </mc:Choice>
  </mc:AlternateContent>
  <bookViews>
    <workbookView xWindow="0" yWindow="0" windowWidth="28800" windowHeight="12000"/>
  </bookViews>
  <sheets>
    <sheet name="Revenue Fund Summary &amp; Detail" sheetId="2" r:id="rId1"/>
    <sheet name="List" sheetId="5" state="hidden" r:id="rId2"/>
    <sheet name="Supplemental Form - Revenue" sheetId="4" r:id="rId3"/>
    <sheet name="Revenue Fund OPS" sheetId="3" r:id="rId4"/>
  </sheets>
  <definedNames>
    <definedName name="_xlnm.Print_Area" localSheetId="3">'Revenue Fund OPS'!$A$1:$I$33</definedName>
    <definedName name="_xlnm.Print_Area" localSheetId="0">'Revenue Fund Summary &amp; Detail'!$A$1:$B$60</definedName>
    <definedName name="_xlnm.Print_Titles" localSheetId="0">'Revenue Fund Summary &amp; Detail'!$1:$8</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5" l="1"/>
  <c r="E13" i="5"/>
  <c r="F13" i="5"/>
  <c r="G13" i="5"/>
  <c r="H13" i="5"/>
  <c r="I4" i="5"/>
  <c r="I5" i="5"/>
  <c r="I7" i="5"/>
  <c r="I8" i="5"/>
  <c r="I9" i="5"/>
  <c r="I10" i="5"/>
  <c r="I11" i="5"/>
  <c r="I12" i="5"/>
  <c r="I13" i="5"/>
  <c r="J13" i="5"/>
  <c r="K4" i="5"/>
  <c r="K6" i="5"/>
  <c r="K5" i="5"/>
  <c r="K7" i="5"/>
  <c r="K8" i="5"/>
  <c r="K9" i="5"/>
  <c r="K10" i="5"/>
  <c r="K11" i="5"/>
  <c r="K12" i="5"/>
  <c r="K13" i="5"/>
  <c r="L3" i="5"/>
  <c r="L4" i="5"/>
  <c r="L5" i="5"/>
  <c r="L7" i="5"/>
  <c r="L8" i="5"/>
  <c r="L9" i="5"/>
  <c r="L10" i="5"/>
  <c r="L11" i="5"/>
  <c r="L12" i="5"/>
  <c r="L13" i="5"/>
  <c r="I3" i="5"/>
  <c r="K3" i="5"/>
  <c r="H15" i="3"/>
  <c r="G15" i="3"/>
  <c r="I15" i="3"/>
  <c r="B5" i="4"/>
  <c r="B17" i="4"/>
  <c r="B16" i="4"/>
  <c r="B15" i="4"/>
  <c r="B12" i="4"/>
  <c r="B11" i="4"/>
  <c r="B7" i="2"/>
  <c r="B55" i="2"/>
  <c r="H16" i="3"/>
  <c r="H17" i="3"/>
  <c r="H18" i="3"/>
  <c r="H19" i="3"/>
  <c r="H20" i="3"/>
  <c r="H21" i="3"/>
  <c r="H22" i="3"/>
  <c r="H23" i="3"/>
  <c r="H24" i="3"/>
  <c r="H25" i="3"/>
  <c r="H26" i="3"/>
  <c r="H27" i="3"/>
  <c r="H28" i="3"/>
  <c r="C17" i="4"/>
  <c r="B77" i="4"/>
  <c r="B19" i="2"/>
  <c r="B27" i="2"/>
  <c r="B43" i="2"/>
  <c r="G20" i="3"/>
  <c r="I20" i="3"/>
  <c r="G21" i="3"/>
  <c r="I21" i="3"/>
  <c r="G22" i="3"/>
  <c r="I22" i="3"/>
  <c r="G23" i="3"/>
  <c r="I23" i="3"/>
  <c r="G24" i="3"/>
  <c r="I24" i="3"/>
  <c r="G25" i="3"/>
  <c r="I25" i="3"/>
  <c r="G26" i="3"/>
  <c r="I26" i="3"/>
  <c r="G27" i="3"/>
  <c r="I27" i="3"/>
  <c r="G28" i="3"/>
  <c r="I28" i="3"/>
  <c r="G16" i="3"/>
  <c r="I16" i="3"/>
  <c r="G17" i="3"/>
  <c r="I17" i="3"/>
  <c r="G18" i="3"/>
  <c r="I18" i="3"/>
  <c r="G19" i="3"/>
  <c r="I19" i="3"/>
  <c r="I29" i="3"/>
  <c r="B31" i="2"/>
  <c r="B47" i="2"/>
  <c r="B58" i="2"/>
  <c r="B6" i="4"/>
  <c r="B7" i="4"/>
  <c r="C11" i="4"/>
  <c r="C12" i="4"/>
  <c r="B13" i="4"/>
  <c r="C13" i="4"/>
  <c r="C15" i="4"/>
  <c r="C16" i="4"/>
  <c r="B18" i="4"/>
  <c r="C18" i="4"/>
  <c r="B19" i="4"/>
  <c r="C19" i="4"/>
  <c r="D21" i="4"/>
  <c r="D33" i="4"/>
  <c r="D50" i="4"/>
  <c r="B73" i="4"/>
  <c r="B74" i="4"/>
  <c r="B75" i="4"/>
  <c r="B76" i="4"/>
  <c r="B78" i="4"/>
  <c r="D81" i="4"/>
  <c r="D100" i="4"/>
  <c r="D119" i="4"/>
  <c r="D134" i="4"/>
  <c r="D153" i="4"/>
  <c r="D168" i="4"/>
  <c r="B7" i="3"/>
  <c r="B8" i="3"/>
  <c r="B9" i="3"/>
  <c r="G29" i="3"/>
  <c r="H29" i="3"/>
</calcChain>
</file>

<file path=xl/comments1.xml><?xml version="1.0" encoding="utf-8"?>
<comments xmlns="http://schemas.openxmlformats.org/spreadsheetml/2006/main">
  <authors>
    <author>Brenda Nelson Henry</author>
  </authors>
  <commentList>
    <comment ref="B13" authorId="0" shapeId="0">
      <text>
        <r>
          <rPr>
            <b/>
            <sz val="9"/>
            <color indexed="81"/>
            <rFont val="Tahoma"/>
            <family val="2"/>
          </rPr>
          <t>Brenda Nelson Henry:</t>
        </r>
        <r>
          <rPr>
            <sz val="9"/>
            <color indexed="81"/>
            <rFont val="Tahoma"/>
            <family val="2"/>
          </rPr>
          <t xml:space="preserve">
Fringe expense will be calculated for non students
</t>
        </r>
      </text>
    </comment>
  </commentList>
</comments>
</file>

<file path=xl/sharedStrings.xml><?xml version="1.0" encoding="utf-8"?>
<sst xmlns="http://schemas.openxmlformats.org/spreadsheetml/2006/main" count="150" uniqueCount="114">
  <si>
    <t>Please provided detailed supplemental schedules in support of the revenue generating activities and expenses</t>
  </si>
  <si>
    <t>Total Transfers Out</t>
  </si>
  <si>
    <t>Transfers Out To TAG(s):</t>
  </si>
  <si>
    <t>TRANSFERS OUT</t>
  </si>
  <si>
    <t xml:space="preserve"> 2.80% Overhead</t>
  </si>
  <si>
    <t>Total Expenses</t>
  </si>
  <si>
    <t>Travel</t>
  </si>
  <si>
    <t>Support Services</t>
  </si>
  <si>
    <t>Programs and Services</t>
  </si>
  <si>
    <t>Food Services</t>
  </si>
  <si>
    <t>EXPENSES FOR REVENUE GENERATING EVENTS/SERVICES</t>
  </si>
  <si>
    <t>TOTAL OPS Costs per Revenue Fund OPS</t>
  </si>
  <si>
    <t>OPS FOR REVENUE GENERATING EVENTS/SERVICES</t>
  </si>
  <si>
    <t>Total Transfers In</t>
  </si>
  <si>
    <t>Transfers In from TAG(s):</t>
  </si>
  <si>
    <t>TRANSFERS IN</t>
  </si>
  <si>
    <t>Total Revenues</t>
  </si>
  <si>
    <t>Revenue Source:</t>
  </si>
  <si>
    <t>REVENUES FROM REVENUE GENERATING EVENTS/SERVICES</t>
  </si>
  <si>
    <t>Revenue</t>
  </si>
  <si>
    <t>Fund:</t>
  </si>
  <si>
    <t>Account Name:</t>
  </si>
  <si>
    <t>SmartTag</t>
  </si>
  <si>
    <t>REVENUE FUND SUMMARY AND DETAIL</t>
  </si>
  <si>
    <t>ACTIVITY AND SERVICE FEE BUDGET REQUEST FORM</t>
  </si>
  <si>
    <t>FLORIDA ATLANTIC UNIVERSITY</t>
  </si>
  <si>
    <t xml:space="preserve"> </t>
  </si>
  <si>
    <t>TOTAL OPS</t>
  </si>
  <si>
    <t>Costs</t>
  </si>
  <si>
    <t>in the Position</t>
  </si>
  <si>
    <t>in the Year</t>
  </si>
  <si>
    <t>per Week</t>
  </si>
  <si>
    <t>Rate</t>
  </si>
  <si>
    <t>not FAU Student</t>
  </si>
  <si>
    <t>Total OPS Costs</t>
  </si>
  <si>
    <t>OPS Fringe</t>
  </si>
  <si>
    <t>Subtotal of OPS Wages</t>
  </si>
  <si>
    <t># of People</t>
  </si>
  <si>
    <t># of Weeks</t>
  </si>
  <si>
    <t># of Hours</t>
  </si>
  <si>
    <t>Hourly</t>
  </si>
  <si>
    <t>Enter 1, if not</t>
  </si>
  <si>
    <t>Position Title</t>
  </si>
  <si>
    <t>SmartTag:</t>
  </si>
  <si>
    <t>REVENUE FUND - OTHER PERSONNEL SERVICES</t>
  </si>
  <si>
    <t>Amount Requested</t>
  </si>
  <si>
    <t>Transfers out</t>
  </si>
  <si>
    <t>Other (if applicable):</t>
  </si>
  <si>
    <t>Travel:</t>
  </si>
  <si>
    <t>Support Services:</t>
  </si>
  <si>
    <t>Programs and Services:</t>
  </si>
  <si>
    <t>Food Services:</t>
  </si>
  <si>
    <t>Justification</t>
  </si>
  <si>
    <t>Total</t>
  </si>
  <si>
    <t>Other (if applicable)</t>
  </si>
  <si>
    <t xml:space="preserve">       </t>
  </si>
  <si>
    <t>DESCRIPTION</t>
  </si>
  <si>
    <t>(Individually list each spend category requested.  Show the unit cost of each item, number needed, and total amount.  Provide justification for each item and relate it to specific project objectives.  If appropriate, certain items may be shown by an estimated amount per year times the number of direct staff in the budget category.)</t>
  </si>
  <si>
    <t>Expenses</t>
  </si>
  <si>
    <t>Justification:</t>
  </si>
  <si>
    <t>Other Personnel Services (OPS)</t>
  </si>
  <si>
    <t xml:space="preserve">Justification: </t>
  </si>
  <si>
    <t>Transfers In</t>
  </si>
  <si>
    <t xml:space="preserve">TOTAL EXPENSE </t>
  </si>
  <si>
    <t>2.8%  OVERHEAD</t>
  </si>
  <si>
    <t>Transfers Out</t>
  </si>
  <si>
    <t>OPS</t>
  </si>
  <si>
    <t>TOTAL REVENUE &amp; TRANSFERS IN</t>
  </si>
  <si>
    <t>CATEGORY</t>
  </si>
  <si>
    <t xml:space="preserve"> (This Total Carries to Summary &amp; Detail Page)</t>
  </si>
  <si>
    <t>Net Revenue/(Expense)</t>
  </si>
  <si>
    <t>Student Government Revenue</t>
  </si>
  <si>
    <t>2019-2020 BUDGET REQUEST</t>
  </si>
  <si>
    <t>2019-2020
BUDGET REQUEST</t>
  </si>
  <si>
    <t>Fund</t>
  </si>
  <si>
    <t>Account Name</t>
  </si>
  <si>
    <t>Estimated Beginning Balance</t>
  </si>
  <si>
    <t xml:space="preserve">OPS </t>
  </si>
  <si>
    <t>Expenses Subtotal</t>
  </si>
  <si>
    <t>Transfers 
Out</t>
  </si>
  <si>
    <t>Overhead (2.8%)</t>
  </si>
  <si>
    <t>Estimated Ending Balance</t>
  </si>
  <si>
    <t>FAU_F0175</t>
  </si>
  <si>
    <t>TAG001285</t>
  </si>
  <si>
    <t>Radio Station Revenue</t>
  </si>
  <si>
    <t>FAU_F0174</t>
  </si>
  <si>
    <t>TAG001286</t>
  </si>
  <si>
    <t>UWC Owl TV Revenue</t>
  </si>
  <si>
    <t>FAU_F0173</t>
  </si>
  <si>
    <t>TAG001287</t>
  </si>
  <si>
    <t>UWC Publications Revenue</t>
  </si>
  <si>
    <t>TAG001288</t>
  </si>
  <si>
    <t>UP Publication Revenue UBIT</t>
  </si>
  <si>
    <t>FAU_F0168</t>
  </si>
  <si>
    <t>TAG001289</t>
  </si>
  <si>
    <t>SG Program Board Revenue</t>
  </si>
  <si>
    <t>TAG001290</t>
  </si>
  <si>
    <t>SG Homecoming Revenue</t>
  </si>
  <si>
    <t>TAG001291</t>
  </si>
  <si>
    <t>TAG001292</t>
  </si>
  <si>
    <t>SG Book Loan Replacement Revenue</t>
  </si>
  <si>
    <t>TAG001927</t>
  </si>
  <si>
    <t>SG Alternative Breaks Revenue</t>
  </si>
  <si>
    <t>TAG005101</t>
  </si>
  <si>
    <t>SG University Mascot Revenue</t>
  </si>
  <si>
    <t>Total Student Government Revenue Funds</t>
  </si>
  <si>
    <t>Select SmartTag from Dropdown</t>
  </si>
  <si>
    <t>This will auto populate</t>
  </si>
  <si>
    <t>FOR THE FISCAL YEAR ENDING June 30, 2021</t>
  </si>
  <si>
    <t>2020-2021</t>
  </si>
  <si>
    <t>2020-2021
BUDGET REQUEST</t>
  </si>
  <si>
    <t>2020-2021                    Requested Budget</t>
  </si>
  <si>
    <t>Request Documentation</t>
  </si>
  <si>
    <t>A&amp;S Supplemental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</si>
</sst>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_(* #,##0_);_(* \(#,##0\);_(* &quot;-&quot;??_);_(@_)"/>
  </numFmts>
  <fonts count="22" x14ac:knownFonts="1">
    <font>
      <sz val="11"/>
      <color theme="1"/>
      <name val="Calibri"/>
      <family val="2"/>
      <scheme val="minor"/>
    </font>
    <font>
      <sz val="10"/>
      <name val="Arial"/>
      <family val="2"/>
    </font>
    <font>
      <sz val="11"/>
      <color indexed="8"/>
      <name val="Calibri"/>
      <family val="2"/>
    </font>
    <font>
      <sz val="11"/>
      <color indexed="12"/>
      <name val="Calibri"/>
      <family val="2"/>
    </font>
    <font>
      <b/>
      <sz val="11"/>
      <color indexed="8"/>
      <name val="Calibri"/>
      <family val="2"/>
    </font>
    <font>
      <b/>
      <sz val="11"/>
      <name val="Calibri"/>
      <family val="2"/>
    </font>
    <font>
      <b/>
      <sz val="11"/>
      <color indexed="10"/>
      <name val="Calibri"/>
      <family val="2"/>
    </font>
    <font>
      <sz val="11"/>
      <name val="Calibri"/>
      <family val="2"/>
    </font>
    <font>
      <sz val="11"/>
      <name val="Calibri"/>
      <family val="2"/>
      <scheme val="minor"/>
    </font>
    <font>
      <b/>
      <sz val="11"/>
      <name val="Calibri"/>
      <family val="2"/>
      <scheme val="minor"/>
    </font>
    <font>
      <b/>
      <u/>
      <sz val="11"/>
      <name val="Calibri"/>
      <family val="2"/>
      <scheme val="minor"/>
    </font>
    <font>
      <i/>
      <sz val="11"/>
      <name val="Calibri"/>
      <family val="2"/>
      <scheme val="minor"/>
    </font>
    <font>
      <b/>
      <sz val="11"/>
      <color rgb="FFFF0000"/>
      <name val="Calibri"/>
      <family val="2"/>
      <scheme val="minor"/>
    </font>
    <font>
      <sz val="11"/>
      <color rgb="FF000000"/>
      <name val="Calibri"/>
      <family val="2"/>
      <scheme val="minor"/>
    </font>
    <font>
      <b/>
      <sz val="11"/>
      <name val="Garamond"/>
      <family val="1"/>
    </font>
    <font>
      <b/>
      <sz val="9"/>
      <color indexed="81"/>
      <name val="Tahoma"/>
      <family val="2"/>
    </font>
    <font>
      <sz val="9"/>
      <color indexed="81"/>
      <name val="Tahoma"/>
      <family val="2"/>
    </font>
    <font>
      <b/>
      <sz val="11"/>
      <color theme="0"/>
      <name val="Calibri"/>
      <family val="2"/>
      <scheme val="minor"/>
    </font>
    <font>
      <b/>
      <sz val="11"/>
      <color theme="0"/>
      <name val="Calibri"/>
      <family val="2"/>
    </font>
    <font>
      <b/>
      <sz val="14"/>
      <color theme="0"/>
      <name val="Calibri"/>
      <family val="2"/>
    </font>
    <font>
      <b/>
      <sz val="14"/>
      <color theme="0"/>
      <name val="Calibri"/>
      <family val="2"/>
      <scheme val="minor"/>
    </font>
    <font>
      <sz val="11"/>
      <color theme="0"/>
      <name val="Calibri"/>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0" tint="-0.249977111117893"/>
        <bgColor indexed="64"/>
      </patternFill>
    </fill>
    <fill>
      <patternFill patternType="solid">
        <fgColor rgb="FFC00000"/>
        <bgColor indexed="64"/>
      </patternFill>
    </fill>
  </fills>
  <borders count="14">
    <border>
      <left/>
      <right/>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101">
    <xf numFmtId="0" fontId="0" fillId="0" borderId="0" xfId="0"/>
    <xf numFmtId="165" fontId="7" fillId="0" borderId="0" xfId="1" applyNumberFormat="1" applyFont="1" applyBorder="1"/>
    <xf numFmtId="0" fontId="9" fillId="0" borderId="0" xfId="1" applyFont="1" applyFill="1" applyBorder="1" applyAlignment="1" applyProtection="1">
      <alignment horizontal="center" vertical="center"/>
    </xf>
    <xf numFmtId="0" fontId="2" fillId="0" borderId="0" xfId="1" applyFont="1" applyBorder="1" applyProtection="1"/>
    <xf numFmtId="0" fontId="4" fillId="0" borderId="0" xfId="1" applyFont="1" applyBorder="1" applyAlignment="1" applyProtection="1">
      <alignment horizontal="left"/>
    </xf>
    <xf numFmtId="0" fontId="4" fillId="0" borderId="0" xfId="1" applyFont="1" applyBorder="1" applyAlignment="1" applyProtection="1">
      <alignment horizontal="left" vertical="top"/>
    </xf>
    <xf numFmtId="3" fontId="2" fillId="0" borderId="0" xfId="1" applyNumberFormat="1" applyFont="1" applyBorder="1" applyProtection="1"/>
    <xf numFmtId="3" fontId="6" fillId="0" borderId="0" xfId="1" applyNumberFormat="1" applyFont="1" applyBorder="1" applyAlignment="1" applyProtection="1">
      <alignment horizontal="center" vertical="center"/>
    </xf>
    <xf numFmtId="3" fontId="4" fillId="0" borderId="0" xfId="1" applyNumberFormat="1" applyFont="1" applyFill="1" applyBorder="1" applyProtection="1"/>
    <xf numFmtId="3" fontId="6" fillId="0" borderId="0" xfId="1" applyNumberFormat="1" applyFont="1" applyFill="1" applyBorder="1" applyAlignment="1" applyProtection="1">
      <alignment horizontal="center" vertical="center"/>
    </xf>
    <xf numFmtId="0" fontId="4" fillId="0" borderId="0" xfId="1" applyFont="1" applyBorder="1" applyProtection="1"/>
    <xf numFmtId="0" fontId="14" fillId="0" borderId="7" xfId="1" applyFont="1" applyFill="1" applyBorder="1" applyAlignment="1">
      <alignment horizontal="center"/>
    </xf>
    <xf numFmtId="0" fontId="14" fillId="0" borderId="5" xfId="1" applyFont="1" applyFill="1" applyBorder="1" applyAlignment="1">
      <alignment horizontal="center"/>
    </xf>
    <xf numFmtId="41" fontId="14" fillId="0" borderId="0" xfId="1" applyNumberFormat="1" applyFont="1" applyFill="1" applyBorder="1" applyAlignment="1"/>
    <xf numFmtId="41" fontId="14" fillId="0" borderId="8" xfId="2" applyNumberFormat="1" applyFont="1" applyFill="1" applyBorder="1" applyAlignment="1"/>
    <xf numFmtId="41" fontId="14" fillId="0" borderId="7" xfId="2" applyNumberFormat="1" applyFont="1" applyFill="1" applyBorder="1" applyAlignment="1"/>
    <xf numFmtId="41" fontId="14" fillId="0" borderId="0" xfId="2" applyNumberFormat="1" applyFont="1" applyFill="1" applyBorder="1" applyAlignment="1"/>
    <xf numFmtId="41" fontId="14" fillId="0" borderId="7" xfId="3" applyNumberFormat="1" applyFont="1" applyFill="1" applyBorder="1" applyAlignment="1">
      <alignment horizontal="right"/>
    </xf>
    <xf numFmtId="41" fontId="14" fillId="0" borderId="9" xfId="3" applyNumberFormat="1" applyFont="1" applyFill="1" applyBorder="1" applyAlignment="1">
      <alignment horizontal="right"/>
    </xf>
    <xf numFmtId="41" fontId="14" fillId="0" borderId="0" xfId="3" applyNumberFormat="1" applyFont="1" applyFill="1" applyAlignment="1">
      <alignment horizontal="right"/>
    </xf>
    <xf numFmtId="0" fontId="14" fillId="0" borderId="8" xfId="1" applyFont="1" applyFill="1" applyBorder="1" applyAlignment="1">
      <alignment horizontal="center"/>
    </xf>
    <xf numFmtId="41" fontId="14" fillId="0" borderId="0" xfId="3" applyNumberFormat="1" applyFont="1" applyFill="1" applyBorder="1" applyAlignment="1">
      <alignment horizontal="right"/>
    </xf>
    <xf numFmtId="41" fontId="14" fillId="0" borderId="8" xfId="1" applyNumberFormat="1" applyFont="1" applyFill="1" applyBorder="1" applyAlignment="1"/>
    <xf numFmtId="41" fontId="14" fillId="3" borderId="13" xfId="2" applyNumberFormat="1" applyFont="1" applyFill="1" applyBorder="1" applyAlignment="1"/>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0" xfId="1" applyFont="1" applyFill="1" applyBorder="1" applyAlignment="1">
      <alignment horizontal="center" vertical="center"/>
    </xf>
    <xf numFmtId="0" fontId="14" fillId="2" borderId="8"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7" xfId="1" applyFont="1" applyFill="1" applyBorder="1" applyAlignment="1">
      <alignment horizontal="left" vertical="center"/>
    </xf>
    <xf numFmtId="0" fontId="14" fillId="3" borderId="1" xfId="1" applyFont="1" applyFill="1" applyBorder="1" applyAlignment="1"/>
    <xf numFmtId="0" fontId="14" fillId="3" borderId="11" xfId="1" applyFont="1" applyFill="1" applyBorder="1" applyAlignment="1"/>
    <xf numFmtId="0" fontId="14" fillId="3" borderId="12" xfId="1" applyFont="1" applyFill="1" applyBorder="1" applyAlignment="1"/>
    <xf numFmtId="0" fontId="7" fillId="0" borderId="0" xfId="1" applyFont="1" applyBorder="1" applyAlignment="1" applyProtection="1">
      <alignment horizontal="left"/>
    </xf>
    <xf numFmtId="0" fontId="2" fillId="0" borderId="0" xfId="1" applyFont="1" applyBorder="1" applyAlignment="1" applyProtection="1">
      <alignment horizontal="left"/>
    </xf>
    <xf numFmtId="0" fontId="5" fillId="0" borderId="0" xfId="1" applyFont="1" applyBorder="1" applyProtection="1"/>
    <xf numFmtId="0" fontId="4" fillId="0" borderId="0" xfId="1" applyFont="1" applyFill="1" applyBorder="1" applyAlignment="1" applyProtection="1">
      <alignment horizontal="center"/>
    </xf>
    <xf numFmtId="0" fontId="5" fillId="0" borderId="0" xfId="1" applyFont="1" applyBorder="1" applyAlignment="1" applyProtection="1">
      <alignment horizontal="center" vertical="center" wrapText="1"/>
    </xf>
    <xf numFmtId="3" fontId="2" fillId="0" borderId="0" xfId="1" applyNumberFormat="1" applyFont="1" applyBorder="1" applyAlignment="1" applyProtection="1">
      <alignment wrapText="1"/>
    </xf>
    <xf numFmtId="0" fontId="4" fillId="0" borderId="0" xfId="1" applyFont="1" applyBorder="1" applyAlignment="1" applyProtection="1">
      <alignment horizontal="center" vertical="distributed"/>
    </xf>
    <xf numFmtId="0" fontId="5" fillId="0" borderId="0" xfId="0" applyFont="1" applyFill="1" applyBorder="1" applyAlignment="1" applyProtection="1">
      <alignment horizontal="left"/>
    </xf>
    <xf numFmtId="0" fontId="5" fillId="0" borderId="0" xfId="0" applyFont="1" applyFill="1" applyBorder="1" applyProtection="1"/>
    <xf numFmtId="0" fontId="4" fillId="0" borderId="0" xfId="1" applyFont="1" applyBorder="1" applyAlignment="1" applyProtection="1">
      <alignment vertical="distributed" wrapText="1"/>
    </xf>
    <xf numFmtId="0" fontId="2" fillId="0" borderId="0" xfId="1" applyFont="1" applyFill="1" applyBorder="1" applyProtection="1"/>
    <xf numFmtId="0" fontId="2" fillId="0" borderId="0" xfId="1" applyFont="1" applyBorder="1" applyAlignment="1" applyProtection="1">
      <alignment vertical="distributed" wrapText="1"/>
    </xf>
    <xf numFmtId="164" fontId="4" fillId="0" borderId="0" xfId="1" applyNumberFormat="1" applyFont="1" applyBorder="1" applyProtection="1"/>
    <xf numFmtId="0" fontId="3" fillId="0" borderId="0" xfId="1" applyFont="1" applyBorder="1" applyProtection="1"/>
    <xf numFmtId="0" fontId="4" fillId="5" borderId="0" xfId="1" applyFont="1" applyFill="1" applyBorder="1" applyAlignment="1" applyProtection="1">
      <alignment horizontal="center"/>
      <protection locked="0"/>
    </xf>
    <xf numFmtId="0" fontId="4" fillId="5" borderId="0" xfId="1" applyFont="1" applyFill="1" applyBorder="1" applyAlignment="1" applyProtection="1">
      <alignment horizontal="left"/>
      <protection locked="0"/>
    </xf>
    <xf numFmtId="164" fontId="2" fillId="5" borderId="0" xfId="1" applyNumberFormat="1" applyFont="1" applyFill="1" applyBorder="1" applyProtection="1">
      <protection locked="0"/>
    </xf>
    <xf numFmtId="0" fontId="18" fillId="6" borderId="0" xfId="1" applyFont="1" applyFill="1" applyBorder="1" applyAlignment="1" applyProtection="1">
      <alignment horizontal="left" vertical="center"/>
    </xf>
    <xf numFmtId="0" fontId="18" fillId="6" borderId="0" xfId="1" applyFont="1" applyFill="1" applyBorder="1" applyAlignment="1" applyProtection="1">
      <alignment vertical="top" wrapText="1"/>
    </xf>
    <xf numFmtId="164" fontId="4" fillId="0" borderId="0" xfId="1" applyNumberFormat="1" applyFont="1" applyFill="1" applyBorder="1" applyAlignment="1" applyProtection="1">
      <alignment wrapText="1"/>
    </xf>
    <xf numFmtId="0" fontId="8" fillId="0" borderId="0" xfId="1" applyFont="1" applyBorder="1" applyProtection="1"/>
    <xf numFmtId="0" fontId="13" fillId="0" borderId="0" xfId="1" applyFont="1" applyBorder="1" applyAlignment="1" applyProtection="1">
      <alignment vertical="center"/>
    </xf>
    <xf numFmtId="0" fontId="9" fillId="0" borderId="0" xfId="1" applyFont="1" applyBorder="1" applyAlignment="1" applyProtection="1">
      <alignment vertical="center"/>
    </xf>
    <xf numFmtId="0" fontId="8" fillId="0" borderId="0" xfId="1" applyFont="1" applyBorder="1" applyAlignment="1" applyProtection="1">
      <alignment wrapText="1"/>
    </xf>
    <xf numFmtId="164" fontId="8" fillId="0" borderId="0" xfId="2" applyNumberFormat="1" applyFont="1" applyFill="1" applyBorder="1" applyProtection="1"/>
    <xf numFmtId="164" fontId="8" fillId="0" borderId="0" xfId="1" applyNumberFormat="1" applyFont="1" applyFill="1" applyBorder="1" applyProtection="1"/>
    <xf numFmtId="0" fontId="9" fillId="0" borderId="0" xfId="1" applyFont="1" applyBorder="1" applyProtection="1"/>
    <xf numFmtId="0" fontId="12" fillId="0" borderId="0" xfId="1" applyFont="1" applyBorder="1" applyAlignment="1" applyProtection="1">
      <alignment vertical="center"/>
    </xf>
    <xf numFmtId="0" fontId="8" fillId="0" borderId="0" xfId="1" applyFont="1" applyBorder="1" applyAlignment="1" applyProtection="1">
      <alignment horizontal="right"/>
    </xf>
    <xf numFmtId="164" fontId="9" fillId="0" borderId="0" xfId="1" applyNumberFormat="1" applyFont="1" applyBorder="1" applyProtection="1"/>
    <xf numFmtId="0" fontId="8" fillId="0" borderId="0" xfId="1" applyFont="1" applyBorder="1" applyAlignment="1" applyProtection="1">
      <alignment vertical="center"/>
    </xf>
    <xf numFmtId="164" fontId="9" fillId="0" borderId="0" xfId="1" applyNumberFormat="1" applyFont="1" applyFill="1" applyBorder="1" applyAlignment="1" applyProtection="1">
      <alignment horizontal="right" vertical="center"/>
    </xf>
    <xf numFmtId="0" fontId="10" fillId="0" borderId="0" xfId="1" applyFont="1" applyBorder="1" applyAlignment="1" applyProtection="1">
      <alignment vertical="center"/>
    </xf>
    <xf numFmtId="164" fontId="8" fillId="0" borderId="0" xfId="1" applyNumberFormat="1" applyFont="1" applyBorder="1" applyProtection="1"/>
    <xf numFmtId="0" fontId="17" fillId="6" borderId="0" xfId="1" applyFont="1" applyFill="1" applyBorder="1" applyAlignment="1" applyProtection="1">
      <alignment horizontal="center" vertical="center" wrapText="1"/>
    </xf>
    <xf numFmtId="164" fontId="9" fillId="0" borderId="0" xfId="2" applyNumberFormat="1" applyFont="1" applyBorder="1" applyProtection="1"/>
    <xf numFmtId="0" fontId="11" fillId="0" borderId="0" xfId="1" applyFont="1" applyBorder="1" applyAlignment="1" applyProtection="1">
      <alignment vertical="center"/>
    </xf>
    <xf numFmtId="0" fontId="17" fillId="6" borderId="0" xfId="1" applyFont="1" applyFill="1" applyBorder="1" applyAlignment="1" applyProtection="1">
      <alignment horizontal="center" vertical="center"/>
    </xf>
    <xf numFmtId="0" fontId="11" fillId="0" borderId="0" xfId="1" applyFont="1" applyBorder="1" applyAlignment="1" applyProtection="1">
      <alignment horizontal="left" vertical="top" wrapText="1"/>
    </xf>
    <xf numFmtId="0" fontId="7" fillId="0" borderId="0" xfId="1" applyFont="1" applyBorder="1" applyAlignment="1">
      <alignment horizontal="left"/>
    </xf>
    <xf numFmtId="0" fontId="5" fillId="0" borderId="0" xfId="1" applyFont="1" applyBorder="1"/>
    <xf numFmtId="0" fontId="5" fillId="0" borderId="0" xfId="1" applyFont="1" applyBorder="1" applyAlignment="1">
      <alignment horizontal="left"/>
    </xf>
    <xf numFmtId="0" fontId="7" fillId="0" borderId="0" xfId="1" applyFont="1" applyBorder="1"/>
    <xf numFmtId="0" fontId="7" fillId="0" borderId="0" xfId="1" applyFont="1" applyBorder="1" applyAlignment="1">
      <alignment vertical="center"/>
    </xf>
    <xf numFmtId="3" fontId="5" fillId="0" borderId="0" xfId="1" applyNumberFormat="1" applyFont="1" applyBorder="1"/>
    <xf numFmtId="0" fontId="5" fillId="5" borderId="0" xfId="1" applyFont="1" applyFill="1" applyBorder="1" applyAlignment="1" applyProtection="1">
      <alignment horizontal="left"/>
      <protection locked="0"/>
    </xf>
    <xf numFmtId="0" fontId="5" fillId="5" borderId="0" xfId="1" applyFont="1" applyFill="1" applyBorder="1" applyAlignment="1" applyProtection="1">
      <alignment horizontal="center"/>
      <protection locked="0"/>
    </xf>
    <xf numFmtId="4" fontId="5" fillId="5" borderId="0" xfId="1" applyNumberFormat="1" applyFont="1" applyFill="1" applyBorder="1" applyProtection="1">
      <protection locked="0"/>
    </xf>
    <xf numFmtId="1" fontId="5" fillId="5" borderId="0" xfId="1" applyNumberFormat="1" applyFont="1" applyFill="1" applyBorder="1" applyProtection="1">
      <protection locked="0"/>
    </xf>
    <xf numFmtId="0" fontId="5" fillId="5" borderId="0" xfId="1" applyFont="1" applyFill="1" applyBorder="1" applyProtection="1">
      <protection locked="0"/>
    </xf>
    <xf numFmtId="0" fontId="21" fillId="6" borderId="0" xfId="1" applyFont="1" applyFill="1" applyBorder="1" applyAlignment="1">
      <alignment horizontal="center" vertical="center"/>
    </xf>
    <xf numFmtId="0" fontId="18" fillId="6" borderId="0" xfId="1" applyFont="1" applyFill="1" applyBorder="1" applyAlignment="1">
      <alignment horizontal="center" vertical="center"/>
    </xf>
    <xf numFmtId="0" fontId="18" fillId="6" borderId="0" xfId="1" applyFont="1" applyFill="1" applyBorder="1" applyAlignment="1">
      <alignment vertical="center"/>
    </xf>
    <xf numFmtId="3" fontId="7" fillId="0" borderId="0" xfId="1" applyNumberFormat="1" applyFont="1" applyBorder="1"/>
    <xf numFmtId="0" fontId="19" fillId="4" borderId="0" xfId="1" applyFont="1" applyFill="1" applyBorder="1" applyAlignment="1" applyProtection="1">
      <alignment horizontal="center"/>
    </xf>
    <xf numFmtId="41" fontId="14" fillId="0" borderId="8" xfId="2" applyNumberFormat="1" applyFont="1" applyFill="1" applyBorder="1" applyAlignment="1">
      <alignment horizontal="center" vertical="center"/>
    </xf>
    <xf numFmtId="166" fontId="14" fillId="0" borderId="8" xfId="2" applyNumberFormat="1" applyFont="1" applyFill="1" applyBorder="1" applyAlignment="1">
      <alignment horizontal="center" vertical="center"/>
    </xf>
    <xf numFmtId="0" fontId="11" fillId="0" borderId="0" xfId="1" applyFont="1" applyBorder="1" applyAlignment="1" applyProtection="1">
      <alignment horizontal="left" vertical="top" wrapText="1"/>
    </xf>
    <xf numFmtId="0" fontId="9" fillId="0" borderId="0" xfId="1" applyFont="1" applyFill="1" applyBorder="1" applyAlignment="1" applyProtection="1">
      <alignment horizontal="center"/>
    </xf>
    <xf numFmtId="0" fontId="20" fillId="4" borderId="0" xfId="1" applyFont="1" applyFill="1" applyBorder="1" applyAlignment="1" applyProtection="1">
      <alignment horizontal="center" vertical="center"/>
    </xf>
    <xf numFmtId="0" fontId="19" fillId="4" borderId="0" xfId="1" applyFont="1" applyFill="1" applyBorder="1" applyAlignment="1">
      <alignment horizontal="center"/>
    </xf>
    <xf numFmtId="0" fontId="18" fillId="6" borderId="0" xfId="1" applyFont="1" applyFill="1" applyBorder="1" applyAlignment="1">
      <alignment horizontal="center" vertical="center"/>
    </xf>
    <xf numFmtId="0" fontId="18" fillId="6" borderId="0" xfId="1" applyFont="1" applyFill="1" applyBorder="1" applyAlignment="1">
      <alignment horizontal="center" vertical="center" wrapText="1"/>
    </xf>
    <xf numFmtId="0" fontId="5" fillId="0" borderId="0" xfId="1" applyNumberFormat="1" applyFont="1" applyFill="1" applyBorder="1" applyAlignment="1">
      <alignment horizontal="center"/>
    </xf>
  </cellXfs>
  <cellStyles count="4">
    <cellStyle name="Comma 2 2" xfId="3"/>
    <cellStyle name="Currency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47624</xdr:colOff>
      <xdr:row>22</xdr:row>
      <xdr:rowOff>28576</xdr:rowOff>
    </xdr:from>
    <xdr:to>
      <xdr:col>5</xdr:col>
      <xdr:colOff>571500</xdr:colOff>
      <xdr:row>31</xdr:row>
      <xdr:rowOff>114300</xdr:rowOff>
    </xdr:to>
    <xdr:sp macro="" textlink="" fLocksText="0">
      <xdr:nvSpPr>
        <xdr:cNvPr id="2" name="TextBox 1"/>
        <xdr:cNvSpPr txBox="1"/>
      </xdr:nvSpPr>
      <xdr:spPr>
        <a:xfrm>
          <a:off x="47624" y="4371976"/>
          <a:ext cx="7800976" cy="17316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34</xdr:row>
      <xdr:rowOff>47625</xdr:rowOff>
    </xdr:from>
    <xdr:to>
      <xdr:col>5</xdr:col>
      <xdr:colOff>548640</xdr:colOff>
      <xdr:row>48</xdr:row>
      <xdr:rowOff>95250</xdr:rowOff>
    </xdr:to>
    <xdr:sp macro="" textlink="" fLocksText="0">
      <xdr:nvSpPr>
        <xdr:cNvPr id="3" name="TextBox 2"/>
        <xdr:cNvSpPr txBox="1"/>
      </xdr:nvSpPr>
      <xdr:spPr>
        <a:xfrm>
          <a:off x="57150" y="6585585"/>
          <a:ext cx="7768590" cy="260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45720</xdr:colOff>
      <xdr:row>51</xdr:row>
      <xdr:rowOff>57150</xdr:rowOff>
    </xdr:from>
    <xdr:to>
      <xdr:col>5</xdr:col>
      <xdr:colOff>533400</xdr:colOff>
      <xdr:row>63</xdr:row>
      <xdr:rowOff>152400</xdr:rowOff>
    </xdr:to>
    <xdr:sp macro="" textlink="" fLocksText="0">
      <xdr:nvSpPr>
        <xdr:cNvPr id="4" name="TextBox 3"/>
        <xdr:cNvSpPr txBox="1"/>
      </xdr:nvSpPr>
      <xdr:spPr>
        <a:xfrm>
          <a:off x="45720" y="9704070"/>
          <a:ext cx="7764780" cy="22898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81</xdr:row>
      <xdr:rowOff>28575</xdr:rowOff>
    </xdr:from>
    <xdr:to>
      <xdr:col>5</xdr:col>
      <xdr:colOff>556260</xdr:colOff>
      <xdr:row>94</xdr:row>
      <xdr:rowOff>123825</xdr:rowOff>
    </xdr:to>
    <xdr:sp macro="" textlink="" fLocksText="0">
      <xdr:nvSpPr>
        <xdr:cNvPr id="5" name="TextBox 4"/>
        <xdr:cNvSpPr txBox="1"/>
      </xdr:nvSpPr>
      <xdr:spPr>
        <a:xfrm>
          <a:off x="57150" y="14803755"/>
          <a:ext cx="7776210" cy="24726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100</xdr:row>
      <xdr:rowOff>38100</xdr:rowOff>
    </xdr:from>
    <xdr:to>
      <xdr:col>5</xdr:col>
      <xdr:colOff>533400</xdr:colOff>
      <xdr:row>116</xdr:row>
      <xdr:rowOff>142875</xdr:rowOff>
    </xdr:to>
    <xdr:sp macro="" textlink="" fLocksText="0">
      <xdr:nvSpPr>
        <xdr:cNvPr id="6" name="TextBox 5"/>
        <xdr:cNvSpPr txBox="1"/>
      </xdr:nvSpPr>
      <xdr:spPr>
        <a:xfrm>
          <a:off x="66675" y="18836640"/>
          <a:ext cx="7743825" cy="30308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119</xdr:row>
      <xdr:rowOff>28575</xdr:rowOff>
    </xdr:from>
    <xdr:to>
      <xdr:col>5</xdr:col>
      <xdr:colOff>525780</xdr:colOff>
      <xdr:row>131</xdr:row>
      <xdr:rowOff>106680</xdr:rowOff>
    </xdr:to>
    <xdr:sp macro="" textlink="" fLocksText="0">
      <xdr:nvSpPr>
        <xdr:cNvPr id="7" name="TextBox 6"/>
        <xdr:cNvSpPr txBox="1"/>
      </xdr:nvSpPr>
      <xdr:spPr>
        <a:xfrm>
          <a:off x="66675" y="22484715"/>
          <a:ext cx="7736205" cy="227266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134</xdr:row>
      <xdr:rowOff>57150</xdr:rowOff>
    </xdr:from>
    <xdr:to>
      <xdr:col>5</xdr:col>
      <xdr:colOff>525780</xdr:colOff>
      <xdr:row>149</xdr:row>
      <xdr:rowOff>137160</xdr:rowOff>
    </xdr:to>
    <xdr:sp macro="" textlink="" fLocksText="0">
      <xdr:nvSpPr>
        <xdr:cNvPr id="8" name="TextBox 7"/>
        <xdr:cNvSpPr txBox="1"/>
      </xdr:nvSpPr>
      <xdr:spPr>
        <a:xfrm>
          <a:off x="76200" y="25439370"/>
          <a:ext cx="7726680" cy="28232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153</xdr:row>
      <xdr:rowOff>57150</xdr:rowOff>
    </xdr:from>
    <xdr:to>
      <xdr:col>5</xdr:col>
      <xdr:colOff>541020</xdr:colOff>
      <xdr:row>165</xdr:row>
      <xdr:rowOff>106680</xdr:rowOff>
    </xdr:to>
    <xdr:sp macro="" textlink="" fLocksText="0">
      <xdr:nvSpPr>
        <xdr:cNvPr id="12" name="TextBox 11"/>
        <xdr:cNvSpPr txBox="1"/>
      </xdr:nvSpPr>
      <xdr:spPr>
        <a:xfrm>
          <a:off x="76200" y="28891230"/>
          <a:ext cx="7741920" cy="21755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168</xdr:row>
      <xdr:rowOff>57150</xdr:rowOff>
    </xdr:from>
    <xdr:to>
      <xdr:col>5</xdr:col>
      <xdr:colOff>541020</xdr:colOff>
      <xdr:row>180</xdr:row>
      <xdr:rowOff>167640</xdr:rowOff>
    </xdr:to>
    <xdr:sp macro="" textlink="" fLocksText="0">
      <xdr:nvSpPr>
        <xdr:cNvPr id="13" name="TextBox 12"/>
        <xdr:cNvSpPr txBox="1"/>
      </xdr:nvSpPr>
      <xdr:spPr>
        <a:xfrm>
          <a:off x="66675" y="31748730"/>
          <a:ext cx="7751445" cy="2305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0"/>
  <sheetViews>
    <sheetView tabSelected="1" zoomScale="98" zoomScaleNormal="98" workbookViewId="0">
      <selection activeCell="B6" sqref="B6"/>
    </sheetView>
  </sheetViews>
  <sheetFormatPr defaultColWidth="11.42578125" defaultRowHeight="15" x14ac:dyDescent="0.25"/>
  <cols>
    <col min="1" max="1" width="71.85546875" style="3" customWidth="1"/>
    <col min="2" max="2" width="58.7109375" style="3" customWidth="1"/>
    <col min="3" max="16384" width="11.42578125" style="3"/>
  </cols>
  <sheetData>
    <row r="1" spans="1:2" ht="18.75" x14ac:dyDescent="0.3">
      <c r="A1" s="91" t="s">
        <v>25</v>
      </c>
      <c r="B1" s="91"/>
    </row>
    <row r="2" spans="1:2" ht="18.75" x14ac:dyDescent="0.3">
      <c r="A2" s="91" t="s">
        <v>24</v>
      </c>
      <c r="B2" s="91"/>
    </row>
    <row r="3" spans="1:2" ht="18.75" x14ac:dyDescent="0.3">
      <c r="A3" s="91" t="s">
        <v>23</v>
      </c>
      <c r="B3" s="91"/>
    </row>
    <row r="4" spans="1:2" ht="18.75" x14ac:dyDescent="0.3">
      <c r="A4" s="91" t="s">
        <v>108</v>
      </c>
      <c r="B4" s="91"/>
    </row>
    <row r="5" spans="1:2" x14ac:dyDescent="0.25">
      <c r="A5" s="37"/>
      <c r="B5" s="38"/>
    </row>
    <row r="6" spans="1:2" x14ac:dyDescent="0.25">
      <c r="A6" s="39" t="s">
        <v>22</v>
      </c>
      <c r="B6" s="51" t="s">
        <v>106</v>
      </c>
    </row>
    <row r="7" spans="1:2" x14ac:dyDescent="0.25">
      <c r="A7" s="39" t="s">
        <v>21</v>
      </c>
      <c r="B7" s="40" t="str">
        <f>VLOOKUP(B6,List!B:C,2,FALSE)</f>
        <v>This will auto populate</v>
      </c>
    </row>
    <row r="8" spans="1:2" x14ac:dyDescent="0.25">
      <c r="A8" s="39" t="s">
        <v>20</v>
      </c>
      <c r="B8" s="40" t="s">
        <v>71</v>
      </c>
    </row>
    <row r="9" spans="1:2" x14ac:dyDescent="0.25">
      <c r="A9" s="4"/>
      <c r="B9" s="4"/>
    </row>
    <row r="10" spans="1:2" x14ac:dyDescent="0.25">
      <c r="A10" s="4"/>
    </row>
    <row r="11" spans="1:2" x14ac:dyDescent="0.25">
      <c r="A11" s="54" t="s">
        <v>18</v>
      </c>
      <c r="B11" s="41"/>
    </row>
    <row r="12" spans="1:2" x14ac:dyDescent="0.25">
      <c r="A12" s="10" t="s">
        <v>17</v>
      </c>
      <c r="B12" s="42"/>
    </row>
    <row r="13" spans="1:2" x14ac:dyDescent="0.25">
      <c r="A13" s="52"/>
      <c r="B13" s="53"/>
    </row>
    <row r="14" spans="1:2" x14ac:dyDescent="0.25">
      <c r="A14" s="52"/>
      <c r="B14" s="53"/>
    </row>
    <row r="15" spans="1:2" x14ac:dyDescent="0.25">
      <c r="A15" s="52"/>
      <c r="B15" s="53"/>
    </row>
    <row r="16" spans="1:2" x14ac:dyDescent="0.25">
      <c r="A16" s="52"/>
      <c r="B16" s="53"/>
    </row>
    <row r="17" spans="1:2" x14ac:dyDescent="0.25">
      <c r="A17" s="52"/>
      <c r="B17" s="53"/>
    </row>
    <row r="18" spans="1:2" x14ac:dyDescent="0.25">
      <c r="A18" s="52"/>
      <c r="B18" s="53"/>
    </row>
    <row r="19" spans="1:2" x14ac:dyDescent="0.25">
      <c r="A19" s="4" t="s">
        <v>16</v>
      </c>
      <c r="B19" s="49">
        <f>SUM(B13:B18)</f>
        <v>0</v>
      </c>
    </row>
    <row r="20" spans="1:2" x14ac:dyDescent="0.25">
      <c r="A20" s="43"/>
      <c r="B20" s="43"/>
    </row>
    <row r="21" spans="1:2" x14ac:dyDescent="0.25">
      <c r="A21" s="43"/>
      <c r="B21" s="43"/>
    </row>
    <row r="22" spans="1:2" x14ac:dyDescent="0.25">
      <c r="A22" s="55" t="s">
        <v>15</v>
      </c>
      <c r="B22" s="41"/>
    </row>
    <row r="23" spans="1:2" x14ac:dyDescent="0.25">
      <c r="A23" s="10" t="s">
        <v>14</v>
      </c>
      <c r="B23" s="42"/>
    </row>
    <row r="24" spans="1:2" x14ac:dyDescent="0.25">
      <c r="A24" s="52"/>
      <c r="B24" s="53"/>
    </row>
    <row r="25" spans="1:2" x14ac:dyDescent="0.25">
      <c r="A25" s="52"/>
      <c r="B25" s="53"/>
    </row>
    <row r="26" spans="1:2" x14ac:dyDescent="0.25">
      <c r="A26" s="52"/>
      <c r="B26" s="53"/>
    </row>
    <row r="27" spans="1:2" x14ac:dyDescent="0.25">
      <c r="A27" s="4" t="s">
        <v>13</v>
      </c>
      <c r="B27" s="49">
        <f>SUM(B24:B26)</f>
        <v>0</v>
      </c>
    </row>
    <row r="28" spans="1:2" x14ac:dyDescent="0.25">
      <c r="A28" s="43"/>
      <c r="B28" s="43"/>
    </row>
    <row r="29" spans="1:2" x14ac:dyDescent="0.25">
      <c r="A29" s="43"/>
      <c r="B29" s="43"/>
    </row>
    <row r="30" spans="1:2" x14ac:dyDescent="0.25">
      <c r="A30" s="55" t="s">
        <v>12</v>
      </c>
      <c r="B30" s="41"/>
    </row>
    <row r="31" spans="1:2" x14ac:dyDescent="0.25">
      <c r="A31" s="10" t="s">
        <v>11</v>
      </c>
      <c r="B31" s="56">
        <f>'Revenue Fund OPS'!I29</f>
        <v>0</v>
      </c>
    </row>
    <row r="32" spans="1:2" x14ac:dyDescent="0.25">
      <c r="A32" s="43"/>
      <c r="B32" s="43"/>
    </row>
    <row r="33" spans="1:2" ht="15" customHeight="1" x14ac:dyDescent="0.25">
      <c r="A33" s="43"/>
      <c r="B33" s="43"/>
    </row>
    <row r="34" spans="1:2" x14ac:dyDescent="0.25">
      <c r="A34" s="55" t="s">
        <v>10</v>
      </c>
      <c r="B34" s="41"/>
    </row>
    <row r="35" spans="1:2" ht="14.45" customHeight="1" x14ac:dyDescent="0.25">
      <c r="A35" s="44" t="s">
        <v>7</v>
      </c>
      <c r="B35" s="53"/>
    </row>
    <row r="36" spans="1:2" x14ac:dyDescent="0.25">
      <c r="A36" s="44" t="s">
        <v>9</v>
      </c>
      <c r="B36" s="53"/>
    </row>
    <row r="37" spans="1:2" x14ac:dyDescent="0.25">
      <c r="A37" s="44" t="s">
        <v>8</v>
      </c>
      <c r="B37" s="53"/>
    </row>
    <row r="38" spans="1:2" x14ac:dyDescent="0.25">
      <c r="A38" s="45" t="s">
        <v>6</v>
      </c>
      <c r="B38" s="53"/>
    </row>
    <row r="39" spans="1:2" x14ac:dyDescent="0.25">
      <c r="A39" s="52"/>
      <c r="B39" s="53"/>
    </row>
    <row r="40" spans="1:2" x14ac:dyDescent="0.25">
      <c r="A40" s="52"/>
      <c r="B40" s="53"/>
    </row>
    <row r="41" spans="1:2" x14ac:dyDescent="0.25">
      <c r="A41" s="52"/>
      <c r="B41" s="53"/>
    </row>
    <row r="42" spans="1:2" x14ac:dyDescent="0.25">
      <c r="A42" s="52"/>
      <c r="B42" s="53"/>
    </row>
    <row r="43" spans="1:2" x14ac:dyDescent="0.25">
      <c r="A43" s="5" t="s">
        <v>5</v>
      </c>
      <c r="B43" s="49">
        <f>SUM(B35:B42)</f>
        <v>0</v>
      </c>
    </row>
    <row r="44" spans="1:2" x14ac:dyDescent="0.25">
      <c r="A44" s="5"/>
      <c r="B44" s="6"/>
    </row>
    <row r="45" spans="1:2" x14ac:dyDescent="0.25">
      <c r="A45" s="46"/>
      <c r="B45" s="7"/>
    </row>
    <row r="46" spans="1:2" x14ac:dyDescent="0.25">
      <c r="A46" s="5"/>
      <c r="B46" s="41"/>
    </row>
    <row r="47" spans="1:2" x14ac:dyDescent="0.25">
      <c r="A47" s="5" t="s">
        <v>4</v>
      </c>
      <c r="B47" s="49">
        <f>ROUND((B43+B31)*0.028,0)</f>
        <v>0</v>
      </c>
    </row>
    <row r="48" spans="1:2" x14ac:dyDescent="0.25">
      <c r="A48" s="5"/>
      <c r="B48" s="6"/>
    </row>
    <row r="49" spans="1:2" x14ac:dyDescent="0.25">
      <c r="A49" s="4"/>
      <c r="B49" s="8"/>
    </row>
    <row r="50" spans="1:2" x14ac:dyDescent="0.25">
      <c r="A50" s="54" t="s">
        <v>3</v>
      </c>
      <c r="B50" s="41"/>
    </row>
    <row r="51" spans="1:2" ht="14.45" customHeight="1" x14ac:dyDescent="0.25">
      <c r="A51" s="10" t="s">
        <v>2</v>
      </c>
      <c r="B51" s="42"/>
    </row>
    <row r="52" spans="1:2" x14ac:dyDescent="0.25">
      <c r="A52" s="52"/>
      <c r="B52" s="53"/>
    </row>
    <row r="53" spans="1:2" x14ac:dyDescent="0.25">
      <c r="A53" s="52"/>
      <c r="B53" s="53"/>
    </row>
    <row r="54" spans="1:2" x14ac:dyDescent="0.25">
      <c r="A54" s="52"/>
      <c r="B54" s="53"/>
    </row>
    <row r="55" spans="1:2" s="47" customFormat="1" x14ac:dyDescent="0.25">
      <c r="A55" s="5" t="s">
        <v>1</v>
      </c>
      <c r="B55" s="49">
        <f>SUM(B52:B54)</f>
        <v>0</v>
      </c>
    </row>
    <row r="56" spans="1:2" x14ac:dyDescent="0.25">
      <c r="A56" s="5"/>
      <c r="B56" s="6"/>
    </row>
    <row r="57" spans="1:2" x14ac:dyDescent="0.25">
      <c r="A57" s="48"/>
      <c r="B57" s="9"/>
    </row>
    <row r="58" spans="1:2" x14ac:dyDescent="0.25">
      <c r="A58" s="10" t="s">
        <v>70</v>
      </c>
      <c r="B58" s="49">
        <f>B19+B27-B43-B31-B47-B55</f>
        <v>0</v>
      </c>
    </row>
    <row r="59" spans="1:2" x14ac:dyDescent="0.25">
      <c r="A59" s="10"/>
      <c r="B59" s="10"/>
    </row>
    <row r="60" spans="1:2" x14ac:dyDescent="0.25">
      <c r="A60" s="50" t="s">
        <v>0</v>
      </c>
    </row>
  </sheetData>
  <sheetProtection algorithmName="SHA-512" hashValue="3zDOzMxRk8g5szjr7NMANFUqXW/YARlTIZDSACNJD+CFtmn2LiObUJfmhJgFLcxHs9SUjNHFxnE3FruTdgUHfQ==" saltValue="FmY8ZNSDzM7cZ2jLeEejeg==" spinCount="100000" sheet="1" objects="1" scenarios="1" selectLockedCells="1"/>
  <mergeCells count="4">
    <mergeCell ref="A1:B1"/>
    <mergeCell ref="A4:B4"/>
    <mergeCell ref="A3:B3"/>
    <mergeCell ref="A2:B2"/>
  </mergeCells>
  <printOptions horizontalCentered="1" verticalCentered="1"/>
  <pageMargins left="0.25" right="0.25" top="0.75" bottom="0.75" header="0.3" footer="0.3"/>
  <pageSetup scale="67" orientation="portrait" r:id="rId1"/>
  <rowBreaks count="2" manualBreakCount="2">
    <brk id="33" max="16383" man="1"/>
    <brk id="4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List!$B$2:$B$12</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13"/>
  <sheetViews>
    <sheetView workbookViewId="0">
      <selection activeCell="E7" sqref="E7"/>
    </sheetView>
  </sheetViews>
  <sheetFormatPr defaultRowHeight="15" x14ac:dyDescent="0.25"/>
  <cols>
    <col min="1" max="1" width="11.5703125" bestFit="1" customWidth="1"/>
    <col min="2" max="2" width="11.28515625" bestFit="1" customWidth="1"/>
    <col min="3" max="3" width="37.28515625" bestFit="1" customWidth="1"/>
    <col min="4" max="4" width="28.42578125" bestFit="1" customWidth="1"/>
    <col min="5" max="5" width="8.85546875" bestFit="1" customWidth="1"/>
    <col min="6" max="6" width="12" bestFit="1" customWidth="1"/>
    <col min="7" max="7" width="7.85546875" bestFit="1" customWidth="1"/>
    <col min="8" max="8" width="9.7109375" bestFit="1" customWidth="1"/>
    <col min="9" max="9" width="18.140625" bestFit="1" customWidth="1"/>
    <col min="10" max="10" width="15.42578125" bestFit="1" customWidth="1"/>
    <col min="11" max="11" width="16.42578125" bestFit="1" customWidth="1"/>
    <col min="12" max="12" width="25.85546875" bestFit="1" customWidth="1"/>
  </cols>
  <sheetData>
    <row r="1" spans="1:12" ht="15.75" thickBot="1" x14ac:dyDescent="0.3">
      <c r="A1" s="24" t="s">
        <v>74</v>
      </c>
      <c r="B1" s="24" t="s">
        <v>22</v>
      </c>
      <c r="C1" s="24" t="s">
        <v>75</v>
      </c>
      <c r="D1" s="25" t="s">
        <v>76</v>
      </c>
      <c r="E1" s="24" t="s">
        <v>19</v>
      </c>
      <c r="F1" s="26" t="s">
        <v>62</v>
      </c>
      <c r="G1" s="24" t="s">
        <v>77</v>
      </c>
      <c r="H1" s="26" t="s">
        <v>58</v>
      </c>
      <c r="I1" s="27" t="s">
        <v>78</v>
      </c>
      <c r="J1" s="28" t="s">
        <v>79</v>
      </c>
      <c r="K1" s="28" t="s">
        <v>80</v>
      </c>
      <c r="L1" s="25" t="s">
        <v>81</v>
      </c>
    </row>
    <row r="2" spans="1:12" ht="15.75" thickBot="1" x14ac:dyDescent="0.3">
      <c r="A2" s="29"/>
      <c r="B2" s="33" t="s">
        <v>106</v>
      </c>
      <c r="C2" s="30" t="s">
        <v>107</v>
      </c>
      <c r="D2" s="31"/>
      <c r="E2" s="29"/>
      <c r="F2" s="30"/>
      <c r="G2" s="29"/>
      <c r="H2" s="30"/>
      <c r="I2" s="32"/>
      <c r="J2" s="30"/>
      <c r="K2" s="30"/>
      <c r="L2" s="31"/>
    </row>
    <row r="3" spans="1:12" x14ac:dyDescent="0.25">
      <c r="A3" s="11" t="s">
        <v>82</v>
      </c>
      <c r="B3" s="12" t="s">
        <v>83</v>
      </c>
      <c r="C3" s="13" t="s">
        <v>84</v>
      </c>
      <c r="D3" s="14"/>
      <c r="E3" s="15">
        <v>15000</v>
      </c>
      <c r="F3" s="16">
        <v>0</v>
      </c>
      <c r="G3" s="17">
        <v>10334</v>
      </c>
      <c r="H3" s="16">
        <v>0</v>
      </c>
      <c r="I3" s="18">
        <f t="shared" ref="I3:I12" si="0">SUM(G3:H3)</f>
        <v>10334</v>
      </c>
      <c r="J3" s="16">
        <v>0</v>
      </c>
      <c r="K3" s="19">
        <f t="shared" ref="K3:K12" si="1">I3*2.8%</f>
        <v>289.35199999999998</v>
      </c>
      <c r="L3" s="14">
        <f>D3+E3+F3-G3-H3-J3-K3</f>
        <v>4376.6480000000001</v>
      </c>
    </row>
    <row r="4" spans="1:12" x14ac:dyDescent="0.25">
      <c r="A4" s="11" t="s">
        <v>85</v>
      </c>
      <c r="B4" s="20" t="s">
        <v>86</v>
      </c>
      <c r="C4" s="13" t="s">
        <v>87</v>
      </c>
      <c r="D4" s="14">
        <v>44507.88</v>
      </c>
      <c r="E4" s="17">
        <v>50000</v>
      </c>
      <c r="F4" s="21">
        <v>0</v>
      </c>
      <c r="G4" s="17">
        <v>0</v>
      </c>
      <c r="H4" s="21">
        <v>5000</v>
      </c>
      <c r="I4" s="18">
        <f t="shared" si="0"/>
        <v>5000</v>
      </c>
      <c r="J4" s="21">
        <v>0</v>
      </c>
      <c r="K4" s="19">
        <f>I4*2.8%</f>
        <v>139.99999999999997</v>
      </c>
      <c r="L4" s="14">
        <f>D4+E4+F4-G4-H4-J4-K4</f>
        <v>89367.88</v>
      </c>
    </row>
    <row r="5" spans="1:12" x14ac:dyDescent="0.25">
      <c r="A5" s="11" t="s">
        <v>88</v>
      </c>
      <c r="B5" s="20" t="s">
        <v>89</v>
      </c>
      <c r="C5" s="13" t="s">
        <v>90</v>
      </c>
      <c r="D5" s="92">
        <v>25597.69</v>
      </c>
      <c r="E5" s="17"/>
      <c r="F5" s="21">
        <v>0</v>
      </c>
      <c r="G5" s="17">
        <v>0</v>
      </c>
      <c r="H5" s="21"/>
      <c r="I5" s="18">
        <f t="shared" si="0"/>
        <v>0</v>
      </c>
      <c r="J5" s="21">
        <v>0</v>
      </c>
      <c r="K5" s="19">
        <f t="shared" si="1"/>
        <v>0</v>
      </c>
      <c r="L5" s="93">
        <f>D5+E5+F5+E6+F6-G5-H5-G6-H6-J5-K5-J6-K6</f>
        <v>25205.690000000002</v>
      </c>
    </row>
    <row r="6" spans="1:12" x14ac:dyDescent="0.25">
      <c r="A6" s="11" t="s">
        <v>88</v>
      </c>
      <c r="B6" s="20" t="s">
        <v>91</v>
      </c>
      <c r="C6" s="13" t="s">
        <v>92</v>
      </c>
      <c r="D6" s="92"/>
      <c r="E6" s="17">
        <v>14000</v>
      </c>
      <c r="F6" s="21">
        <v>0</v>
      </c>
      <c r="G6" s="17">
        <v>0</v>
      </c>
      <c r="H6" s="21">
        <v>14000</v>
      </c>
      <c r="I6" s="18">
        <v>14000</v>
      </c>
      <c r="J6" s="21">
        <v>0</v>
      </c>
      <c r="K6" s="19">
        <f t="shared" si="1"/>
        <v>391.99999999999994</v>
      </c>
      <c r="L6" s="93"/>
    </row>
    <row r="7" spans="1:12" x14ac:dyDescent="0.25">
      <c r="A7" s="11" t="s">
        <v>93</v>
      </c>
      <c r="B7" s="11" t="s">
        <v>94</v>
      </c>
      <c r="C7" s="22" t="s">
        <v>95</v>
      </c>
      <c r="D7" s="16">
        <v>60462.879999999997</v>
      </c>
      <c r="E7" s="17">
        <v>120000</v>
      </c>
      <c r="F7" s="21">
        <v>0</v>
      </c>
      <c r="G7" s="17">
        <v>0</v>
      </c>
      <c r="H7" s="21">
        <v>80000</v>
      </c>
      <c r="I7" s="18">
        <f t="shared" si="0"/>
        <v>80000</v>
      </c>
      <c r="J7" s="17">
        <v>0</v>
      </c>
      <c r="K7" s="19">
        <f t="shared" si="1"/>
        <v>2239.9999999999995</v>
      </c>
      <c r="L7" s="14">
        <f t="shared" ref="L7:L12" si="2">D7+E7+F7-G7-H7-J7-K7</f>
        <v>98222.88</v>
      </c>
    </row>
    <row r="8" spans="1:12" x14ac:dyDescent="0.25">
      <c r="A8" s="11" t="s">
        <v>93</v>
      </c>
      <c r="B8" s="20" t="s">
        <v>96</v>
      </c>
      <c r="C8" s="13" t="s">
        <v>97</v>
      </c>
      <c r="D8" s="14">
        <v>9205.7900000000009</v>
      </c>
      <c r="E8" s="17">
        <v>5000</v>
      </c>
      <c r="F8" s="21">
        <v>0</v>
      </c>
      <c r="G8" s="17">
        <v>0</v>
      </c>
      <c r="H8" s="21">
        <v>4000</v>
      </c>
      <c r="I8" s="18">
        <f t="shared" si="0"/>
        <v>4000</v>
      </c>
      <c r="J8" s="21">
        <v>0</v>
      </c>
      <c r="K8" s="19">
        <f t="shared" si="1"/>
        <v>111.99999999999999</v>
      </c>
      <c r="L8" s="14">
        <f t="shared" si="2"/>
        <v>10093.790000000001</v>
      </c>
    </row>
    <row r="9" spans="1:12" x14ac:dyDescent="0.25">
      <c r="A9" s="11" t="s">
        <v>93</v>
      </c>
      <c r="B9" s="20" t="s">
        <v>98</v>
      </c>
      <c r="C9" s="13" t="s">
        <v>71</v>
      </c>
      <c r="D9" s="14">
        <v>28868.13</v>
      </c>
      <c r="E9" s="17">
        <v>750</v>
      </c>
      <c r="F9" s="21">
        <v>8490</v>
      </c>
      <c r="G9" s="17">
        <v>0</v>
      </c>
      <c r="H9" s="21">
        <v>500</v>
      </c>
      <c r="I9" s="18">
        <f t="shared" si="0"/>
        <v>500</v>
      </c>
      <c r="J9" s="21">
        <v>0</v>
      </c>
      <c r="K9" s="19">
        <f t="shared" si="1"/>
        <v>13.999999999999998</v>
      </c>
      <c r="L9" s="14">
        <f t="shared" si="2"/>
        <v>37594.130000000005</v>
      </c>
    </row>
    <row r="10" spans="1:12" x14ac:dyDescent="0.25">
      <c r="A10" s="11" t="s">
        <v>93</v>
      </c>
      <c r="B10" s="20" t="s">
        <v>99</v>
      </c>
      <c r="C10" s="13" t="s">
        <v>100</v>
      </c>
      <c r="D10" s="14">
        <v>11731.88</v>
      </c>
      <c r="E10" s="17">
        <v>1680</v>
      </c>
      <c r="F10" s="21">
        <v>0</v>
      </c>
      <c r="G10" s="17">
        <v>0</v>
      </c>
      <c r="H10" s="21">
        <v>1680</v>
      </c>
      <c r="I10" s="18">
        <f t="shared" si="0"/>
        <v>1680</v>
      </c>
      <c r="J10" s="21">
        <v>8490</v>
      </c>
      <c r="K10" s="19">
        <f t="shared" si="1"/>
        <v>47.039999999999992</v>
      </c>
      <c r="L10" s="14">
        <f t="shared" si="2"/>
        <v>3194.8399999999992</v>
      </c>
    </row>
    <row r="11" spans="1:12" x14ac:dyDescent="0.25">
      <c r="A11" s="11" t="s">
        <v>93</v>
      </c>
      <c r="B11" s="20" t="s">
        <v>101</v>
      </c>
      <c r="C11" s="13" t="s">
        <v>102</v>
      </c>
      <c r="D11" s="14">
        <v>12281.53</v>
      </c>
      <c r="E11" s="17">
        <v>5000</v>
      </c>
      <c r="F11" s="21">
        <v>0</v>
      </c>
      <c r="G11" s="17">
        <v>0</v>
      </c>
      <c r="H11" s="21">
        <v>5000</v>
      </c>
      <c r="I11" s="18">
        <f t="shared" si="0"/>
        <v>5000</v>
      </c>
      <c r="J11" s="21">
        <v>0</v>
      </c>
      <c r="K11" s="19">
        <f t="shared" si="1"/>
        <v>139.99999999999997</v>
      </c>
      <c r="L11" s="14">
        <f t="shared" si="2"/>
        <v>12141.529999999999</v>
      </c>
    </row>
    <row r="12" spans="1:12" ht="15.75" thickBot="1" x14ac:dyDescent="0.3">
      <c r="A12" s="11" t="s">
        <v>93</v>
      </c>
      <c r="B12" s="20" t="s">
        <v>103</v>
      </c>
      <c r="C12" s="13" t="s">
        <v>104</v>
      </c>
      <c r="D12" s="14">
        <v>0</v>
      </c>
      <c r="E12" s="17">
        <v>1000</v>
      </c>
      <c r="F12" s="21"/>
      <c r="G12" s="17">
        <v>0</v>
      </c>
      <c r="H12" s="21">
        <v>800</v>
      </c>
      <c r="I12" s="18">
        <f t="shared" si="0"/>
        <v>800</v>
      </c>
      <c r="J12" s="21">
        <v>0</v>
      </c>
      <c r="K12" s="19">
        <f t="shared" si="1"/>
        <v>22.4</v>
      </c>
      <c r="L12" s="14">
        <f t="shared" si="2"/>
        <v>177.6</v>
      </c>
    </row>
    <row r="13" spans="1:12" ht="15.75" thickBot="1" x14ac:dyDescent="0.3">
      <c r="A13" s="34" t="s">
        <v>105</v>
      </c>
      <c r="B13" s="35"/>
      <c r="C13" s="36"/>
      <c r="D13" s="23">
        <f t="shared" ref="D13:K13" si="3">SUM(D3:D12)</f>
        <v>192655.78</v>
      </c>
      <c r="E13" s="23">
        <f t="shared" si="3"/>
        <v>212430</v>
      </c>
      <c r="F13" s="23">
        <f t="shared" si="3"/>
        <v>8490</v>
      </c>
      <c r="G13" s="23">
        <f t="shared" si="3"/>
        <v>10334</v>
      </c>
      <c r="H13" s="23">
        <f t="shared" si="3"/>
        <v>110980</v>
      </c>
      <c r="I13" s="23">
        <f t="shared" si="3"/>
        <v>121314</v>
      </c>
      <c r="J13" s="23">
        <f t="shared" si="3"/>
        <v>8490</v>
      </c>
      <c r="K13" s="23">
        <f t="shared" si="3"/>
        <v>3396.7919999999995</v>
      </c>
      <c r="L13" s="23">
        <f>SUM(L3:L12)</f>
        <v>280374.98800000001</v>
      </c>
    </row>
  </sheetData>
  <mergeCells count="2">
    <mergeCell ref="D5:D6"/>
    <mergeCell ref="L5:L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3"/>
  <sheetViews>
    <sheetView topLeftCell="A61" zoomScaleNormal="100" workbookViewId="0">
      <selection activeCell="A2" sqref="A2:F2"/>
    </sheetView>
  </sheetViews>
  <sheetFormatPr defaultColWidth="9.140625" defaultRowHeight="15" x14ac:dyDescent="0.25"/>
  <cols>
    <col min="1" max="1" width="30.140625" style="57" customWidth="1"/>
    <col min="2" max="2" width="24.7109375" style="57" customWidth="1"/>
    <col min="3" max="3" width="33.140625" style="57" bestFit="1" customWidth="1"/>
    <col min="4" max="16384" width="9.140625" style="57"/>
  </cols>
  <sheetData>
    <row r="1" spans="1:6" ht="18.75" x14ac:dyDescent="0.25">
      <c r="A1" s="96" t="s">
        <v>113</v>
      </c>
      <c r="B1" s="96"/>
      <c r="C1" s="96"/>
      <c r="D1" s="96"/>
      <c r="E1" s="96"/>
      <c r="F1" s="96"/>
    </row>
    <row r="2" spans="1:6" ht="18.75" x14ac:dyDescent="0.25">
      <c r="A2" s="96" t="s">
        <v>112</v>
      </c>
      <c r="B2" s="96"/>
      <c r="C2" s="96"/>
      <c r="D2" s="96"/>
      <c r="E2" s="96"/>
      <c r="F2" s="96"/>
    </row>
    <row r="3" spans="1:6" ht="18.75" x14ac:dyDescent="0.25">
      <c r="A3" s="96" t="s">
        <v>109</v>
      </c>
      <c r="B3" s="96"/>
      <c r="C3" s="96"/>
      <c r="D3" s="96"/>
      <c r="E3" s="96"/>
      <c r="F3" s="96"/>
    </row>
    <row r="4" spans="1:6" x14ac:dyDescent="0.25">
      <c r="A4" s="58"/>
    </row>
    <row r="5" spans="1:6" x14ac:dyDescent="0.25">
      <c r="A5" s="59" t="s">
        <v>43</v>
      </c>
      <c r="B5" s="95" t="str">
        <f>'Revenue Fund Summary &amp; Detail'!B6</f>
        <v>Select SmartTag from Dropdown</v>
      </c>
      <c r="C5" s="95"/>
    </row>
    <row r="6" spans="1:6" x14ac:dyDescent="0.25">
      <c r="A6" s="59" t="s">
        <v>21</v>
      </c>
      <c r="B6" s="95" t="str">
        <f>'Revenue Fund Summary &amp; Detail'!B7</f>
        <v>This will auto populate</v>
      </c>
      <c r="C6" s="95"/>
    </row>
    <row r="7" spans="1:6" x14ac:dyDescent="0.25">
      <c r="A7" s="59" t="s">
        <v>20</v>
      </c>
      <c r="B7" s="95" t="str">
        <f>'Revenue Fund Summary &amp; Detail'!B8</f>
        <v>Student Government Revenue</v>
      </c>
      <c r="C7" s="95"/>
    </row>
    <row r="8" spans="1:6" x14ac:dyDescent="0.25">
      <c r="A8" s="59"/>
      <c r="B8" s="2"/>
      <c r="C8" s="2"/>
    </row>
    <row r="9" spans="1:6" x14ac:dyDescent="0.25">
      <c r="A9" s="59"/>
      <c r="B9" s="2"/>
      <c r="C9" s="2"/>
    </row>
    <row r="10" spans="1:6" ht="30" x14ac:dyDescent="0.25">
      <c r="A10" s="71" t="s">
        <v>68</v>
      </c>
      <c r="B10" s="71" t="s">
        <v>73</v>
      </c>
      <c r="C10" s="71" t="s">
        <v>110</v>
      </c>
    </row>
    <row r="11" spans="1:6" x14ac:dyDescent="0.25">
      <c r="A11" s="60" t="s">
        <v>19</v>
      </c>
      <c r="B11" s="61">
        <f>VLOOKUP(B5,List!B:E,4,FALSE)</f>
        <v>0</v>
      </c>
      <c r="C11" s="62">
        <f>'Revenue Fund Summary &amp; Detail'!B19</f>
        <v>0</v>
      </c>
    </row>
    <row r="12" spans="1:6" x14ac:dyDescent="0.25">
      <c r="A12" s="57" t="s">
        <v>62</v>
      </c>
      <c r="B12" s="61">
        <f>VLOOKUP(B5,List!B:F,5,FALSE)</f>
        <v>0</v>
      </c>
      <c r="C12" s="62">
        <f>'Revenue Fund Summary &amp; Detail'!B27</f>
        <v>0</v>
      </c>
    </row>
    <row r="13" spans="1:6" x14ac:dyDescent="0.25">
      <c r="A13" s="63" t="s">
        <v>67</v>
      </c>
      <c r="B13" s="61">
        <f>SUM(B11:B12)</f>
        <v>0</v>
      </c>
      <c r="C13" s="62">
        <f>SUM(C11:C12)</f>
        <v>0</v>
      </c>
    </row>
    <row r="14" spans="1:6" x14ac:dyDescent="0.25">
      <c r="A14" s="63"/>
      <c r="B14" s="61"/>
      <c r="C14" s="62"/>
    </row>
    <row r="15" spans="1:6" x14ac:dyDescent="0.25">
      <c r="A15" s="57" t="s">
        <v>66</v>
      </c>
      <c r="B15" s="61">
        <f>VLOOKUP(B5,List!B:G,6,FALSE)</f>
        <v>0</v>
      </c>
      <c r="C15" s="62">
        <f>'Revenue Fund Summary &amp; Detail'!B31</f>
        <v>0</v>
      </c>
    </row>
    <row r="16" spans="1:6" x14ac:dyDescent="0.25">
      <c r="A16" s="57" t="s">
        <v>58</v>
      </c>
      <c r="B16" s="61">
        <f>VLOOKUP(B5,List!B:H,7,FALSE)</f>
        <v>0</v>
      </c>
      <c r="C16" s="62">
        <f>'Revenue Fund Summary &amp; Detail'!B43</f>
        <v>0</v>
      </c>
    </row>
    <row r="17" spans="1:4" x14ac:dyDescent="0.25">
      <c r="A17" s="57" t="s">
        <v>65</v>
      </c>
      <c r="B17" s="61">
        <f>VLOOKUP(B5,List!B:J,9,FALSE)</f>
        <v>0</v>
      </c>
      <c r="C17" s="62">
        <f>'Revenue Fund Summary &amp; Detail'!B55</f>
        <v>0</v>
      </c>
    </row>
    <row r="18" spans="1:4" x14ac:dyDescent="0.25">
      <c r="A18" s="57" t="s">
        <v>64</v>
      </c>
      <c r="B18" s="62">
        <f>SUM(B15:B17)*0.028</f>
        <v>0</v>
      </c>
      <c r="C18" s="62">
        <f>'Revenue Fund Summary &amp; Detail'!B47</f>
        <v>0</v>
      </c>
    </row>
    <row r="19" spans="1:4" x14ac:dyDescent="0.25">
      <c r="A19" s="63" t="s">
        <v>63</v>
      </c>
      <c r="B19" s="72">
        <f>SUM(B15:B18)</f>
        <v>0</v>
      </c>
      <c r="C19" s="72">
        <f>SUM(C15:C18)</f>
        <v>0</v>
      </c>
    </row>
    <row r="20" spans="1:4" x14ac:dyDescent="0.25">
      <c r="A20" s="64"/>
    </row>
    <row r="21" spans="1:4" x14ac:dyDescent="0.25">
      <c r="A21" s="59" t="s">
        <v>19</v>
      </c>
      <c r="C21" s="65" t="s">
        <v>45</v>
      </c>
      <c r="D21" s="66">
        <f>C11</f>
        <v>0</v>
      </c>
    </row>
    <row r="22" spans="1:4" x14ac:dyDescent="0.25">
      <c r="A22" s="59" t="s">
        <v>61</v>
      </c>
    </row>
    <row r="23" spans="1:4" x14ac:dyDescent="0.25">
      <c r="A23" s="64"/>
    </row>
    <row r="24" spans="1:4" x14ac:dyDescent="0.25">
      <c r="A24" s="59"/>
    </row>
    <row r="25" spans="1:4" x14ac:dyDescent="0.25">
      <c r="A25" s="59"/>
    </row>
    <row r="26" spans="1:4" x14ac:dyDescent="0.25">
      <c r="A26" s="59"/>
    </row>
    <row r="27" spans="1:4" x14ac:dyDescent="0.25">
      <c r="A27" s="59"/>
    </row>
    <row r="28" spans="1:4" x14ac:dyDescent="0.25">
      <c r="A28" s="59"/>
    </row>
    <row r="29" spans="1:4" x14ac:dyDescent="0.25">
      <c r="A29" s="59"/>
    </row>
    <row r="30" spans="1:4" x14ac:dyDescent="0.25">
      <c r="A30" s="59"/>
    </row>
    <row r="31" spans="1:4" x14ac:dyDescent="0.25">
      <c r="A31" s="59"/>
    </row>
    <row r="32" spans="1:4" x14ac:dyDescent="0.25">
      <c r="A32" s="59"/>
    </row>
    <row r="33" spans="1:4" x14ac:dyDescent="0.25">
      <c r="A33" s="59" t="s">
        <v>62</v>
      </c>
      <c r="C33" s="65" t="s">
        <v>45</v>
      </c>
      <c r="D33" s="66">
        <f>C12</f>
        <v>0</v>
      </c>
    </row>
    <row r="34" spans="1:4" x14ac:dyDescent="0.25">
      <c r="A34" s="59" t="s">
        <v>61</v>
      </c>
    </row>
    <row r="35" spans="1:4" x14ac:dyDescent="0.25">
      <c r="A35" s="59"/>
    </row>
    <row r="36" spans="1:4" x14ac:dyDescent="0.25">
      <c r="A36" s="59"/>
    </row>
    <row r="37" spans="1:4" x14ac:dyDescent="0.25">
      <c r="A37" s="59"/>
    </row>
    <row r="38" spans="1:4" x14ac:dyDescent="0.25">
      <c r="A38" s="59"/>
    </row>
    <row r="39" spans="1:4" x14ac:dyDescent="0.25">
      <c r="A39" s="59"/>
    </row>
    <row r="40" spans="1:4" x14ac:dyDescent="0.25">
      <c r="A40" s="59"/>
    </row>
    <row r="41" spans="1:4" x14ac:dyDescent="0.25">
      <c r="A41" s="59"/>
    </row>
    <row r="42" spans="1:4" x14ac:dyDescent="0.25">
      <c r="A42" s="59"/>
    </row>
    <row r="43" spans="1:4" x14ac:dyDescent="0.25">
      <c r="A43" s="59"/>
    </row>
    <row r="44" spans="1:4" x14ac:dyDescent="0.25">
      <c r="A44" s="59"/>
    </row>
    <row r="45" spans="1:4" x14ac:dyDescent="0.25">
      <c r="A45" s="59"/>
    </row>
    <row r="46" spans="1:4" x14ac:dyDescent="0.25">
      <c r="A46" s="59"/>
    </row>
    <row r="47" spans="1:4" x14ac:dyDescent="0.25">
      <c r="A47" s="59"/>
    </row>
    <row r="48" spans="1:4" x14ac:dyDescent="0.25">
      <c r="A48" s="59"/>
    </row>
    <row r="49" spans="1:4" x14ac:dyDescent="0.25">
      <c r="A49" s="67"/>
    </row>
    <row r="50" spans="1:4" x14ac:dyDescent="0.25">
      <c r="A50" s="59" t="s">
        <v>60</v>
      </c>
      <c r="C50" s="65" t="s">
        <v>45</v>
      </c>
      <c r="D50" s="66">
        <f>C15</f>
        <v>0</v>
      </c>
    </row>
    <row r="51" spans="1:4" x14ac:dyDescent="0.25">
      <c r="A51" s="59" t="s">
        <v>59</v>
      </c>
    </row>
    <row r="52" spans="1:4" x14ac:dyDescent="0.25">
      <c r="A52" s="67"/>
    </row>
    <row r="53" spans="1:4" x14ac:dyDescent="0.25">
      <c r="A53" s="67"/>
    </row>
    <row r="54" spans="1:4" x14ac:dyDescent="0.25">
      <c r="A54" s="67"/>
    </row>
    <row r="55" spans="1:4" x14ac:dyDescent="0.25">
      <c r="A55" s="67"/>
    </row>
    <row r="56" spans="1:4" x14ac:dyDescent="0.25">
      <c r="A56" s="67"/>
    </row>
    <row r="57" spans="1:4" x14ac:dyDescent="0.25">
      <c r="A57" s="67"/>
    </row>
    <row r="58" spans="1:4" x14ac:dyDescent="0.25">
      <c r="A58" s="67"/>
    </row>
    <row r="59" spans="1:4" x14ac:dyDescent="0.25">
      <c r="A59" s="67"/>
    </row>
    <row r="60" spans="1:4" x14ac:dyDescent="0.25">
      <c r="A60" s="67"/>
    </row>
    <row r="61" spans="1:4" x14ac:dyDescent="0.25">
      <c r="A61" s="67"/>
    </row>
    <row r="62" spans="1:4" x14ac:dyDescent="0.25">
      <c r="A62" s="67"/>
    </row>
    <row r="63" spans="1:4" x14ac:dyDescent="0.25">
      <c r="A63" s="67"/>
    </row>
    <row r="64" spans="1:4" x14ac:dyDescent="0.25">
      <c r="A64" s="67"/>
    </row>
    <row r="65" spans="1:9" x14ac:dyDescent="0.25">
      <c r="A65" s="67"/>
    </row>
    <row r="66" spans="1:9" x14ac:dyDescent="0.25">
      <c r="A66" s="67"/>
    </row>
    <row r="67" spans="1:9" x14ac:dyDescent="0.25">
      <c r="A67" s="59" t="s">
        <v>58</v>
      </c>
    </row>
    <row r="68" spans="1:9" ht="15" customHeight="1" x14ac:dyDescent="0.25">
      <c r="A68" s="94" t="s">
        <v>57</v>
      </c>
      <c r="B68" s="94"/>
      <c r="C68" s="94"/>
      <c r="D68" s="94"/>
      <c r="E68" s="94"/>
      <c r="F68" s="94"/>
      <c r="G68" s="73"/>
    </row>
    <row r="69" spans="1:9" x14ac:dyDescent="0.25">
      <c r="A69" s="94"/>
      <c r="B69" s="94"/>
      <c r="C69" s="94"/>
      <c r="D69" s="94"/>
      <c r="E69" s="94"/>
      <c r="F69" s="94"/>
      <c r="G69" s="73"/>
    </row>
    <row r="70" spans="1:9" x14ac:dyDescent="0.25">
      <c r="A70" s="94"/>
      <c r="B70" s="94"/>
      <c r="C70" s="94"/>
      <c r="D70" s="94"/>
      <c r="E70" s="94"/>
      <c r="F70" s="94"/>
      <c r="G70" s="73"/>
    </row>
    <row r="71" spans="1:9" x14ac:dyDescent="0.25">
      <c r="A71" s="75"/>
      <c r="B71" s="75"/>
      <c r="C71" s="75"/>
      <c r="D71" s="75"/>
      <c r="E71" s="75"/>
      <c r="F71" s="75"/>
      <c r="G71" s="73"/>
    </row>
    <row r="72" spans="1:9" ht="30" x14ac:dyDescent="0.25">
      <c r="A72" s="74" t="s">
        <v>56</v>
      </c>
      <c r="B72" s="71" t="s">
        <v>111</v>
      </c>
    </row>
    <row r="73" spans="1:9" x14ac:dyDescent="0.25">
      <c r="A73" s="59" t="s">
        <v>7</v>
      </c>
      <c r="B73" s="68">
        <f>'Revenue Fund Summary &amp; Detail'!B35</f>
        <v>0</v>
      </c>
      <c r="C73" s="59" t="s">
        <v>55</v>
      </c>
      <c r="I73" s="59"/>
    </row>
    <row r="74" spans="1:9" x14ac:dyDescent="0.25">
      <c r="A74" s="59" t="s">
        <v>9</v>
      </c>
      <c r="B74" s="68">
        <f>'Revenue Fund Summary &amp; Detail'!B36</f>
        <v>0</v>
      </c>
    </row>
    <row r="75" spans="1:9" x14ac:dyDescent="0.25">
      <c r="A75" s="59" t="s">
        <v>8</v>
      </c>
      <c r="B75" s="68">
        <f>'Revenue Fund Summary &amp; Detail'!B37</f>
        <v>0</v>
      </c>
    </row>
    <row r="76" spans="1:9" x14ac:dyDescent="0.25">
      <c r="A76" s="59" t="s">
        <v>6</v>
      </c>
      <c r="B76" s="68">
        <f>'Revenue Fund Summary &amp; Detail'!B38</f>
        <v>0</v>
      </c>
    </row>
    <row r="77" spans="1:9" x14ac:dyDescent="0.25">
      <c r="A77" s="59" t="s">
        <v>54</v>
      </c>
      <c r="B77" s="68">
        <f>SUM('Revenue Fund Summary &amp; Detail'!B39:B42)</f>
        <v>0</v>
      </c>
    </row>
    <row r="78" spans="1:9" x14ac:dyDescent="0.25">
      <c r="A78" s="59" t="s">
        <v>53</v>
      </c>
      <c r="B78" s="68">
        <f>'Revenue Fund Summary &amp; Detail'!B43</f>
        <v>0</v>
      </c>
    </row>
    <row r="80" spans="1:9" x14ac:dyDescent="0.25">
      <c r="A80" s="69" t="s">
        <v>52</v>
      </c>
    </row>
    <row r="81" spans="1:4" x14ac:dyDescent="0.25">
      <c r="A81" s="59" t="s">
        <v>49</v>
      </c>
      <c r="C81" s="65" t="s">
        <v>45</v>
      </c>
      <c r="D81" s="66">
        <f>B73</f>
        <v>0</v>
      </c>
    </row>
    <row r="82" spans="1:4" x14ac:dyDescent="0.25">
      <c r="A82" s="59"/>
    </row>
    <row r="83" spans="1:4" x14ac:dyDescent="0.25">
      <c r="A83" s="59"/>
    </row>
    <row r="84" spans="1:4" x14ac:dyDescent="0.25">
      <c r="A84" s="59"/>
    </row>
    <row r="85" spans="1:4" x14ac:dyDescent="0.25">
      <c r="A85" s="59"/>
    </row>
    <row r="86" spans="1:4" x14ac:dyDescent="0.25">
      <c r="A86" s="59"/>
    </row>
    <row r="87" spans="1:4" x14ac:dyDescent="0.25">
      <c r="A87" s="59"/>
    </row>
    <row r="88" spans="1:4" x14ac:dyDescent="0.25">
      <c r="A88" s="59"/>
    </row>
    <row r="89" spans="1:4" x14ac:dyDescent="0.25">
      <c r="A89" s="59"/>
    </row>
    <row r="90" spans="1:4" x14ac:dyDescent="0.25">
      <c r="A90" s="59"/>
    </row>
    <row r="91" spans="1:4" x14ac:dyDescent="0.25">
      <c r="A91" s="67"/>
    </row>
    <row r="92" spans="1:4" x14ac:dyDescent="0.25">
      <c r="A92" s="67"/>
    </row>
    <row r="93" spans="1:4" x14ac:dyDescent="0.25">
      <c r="A93" s="67"/>
    </row>
    <row r="94" spans="1:4" x14ac:dyDescent="0.25">
      <c r="A94" s="67"/>
    </row>
    <row r="95" spans="1:4" x14ac:dyDescent="0.25">
      <c r="A95" s="67"/>
    </row>
    <row r="96" spans="1:4" x14ac:dyDescent="0.25">
      <c r="A96" s="67"/>
    </row>
    <row r="97" spans="1:4" x14ac:dyDescent="0.25">
      <c r="A97" s="67"/>
    </row>
    <row r="98" spans="1:4" x14ac:dyDescent="0.25">
      <c r="A98" s="67"/>
    </row>
    <row r="99" spans="1:4" x14ac:dyDescent="0.25">
      <c r="A99" s="67"/>
    </row>
    <row r="100" spans="1:4" x14ac:dyDescent="0.25">
      <c r="A100" s="59" t="s">
        <v>51</v>
      </c>
      <c r="C100" s="65" t="s">
        <v>45</v>
      </c>
      <c r="D100" s="66">
        <f>B74</f>
        <v>0</v>
      </c>
    </row>
    <row r="101" spans="1:4" x14ac:dyDescent="0.25">
      <c r="A101" s="59"/>
      <c r="C101" s="65"/>
      <c r="D101" s="70"/>
    </row>
    <row r="102" spans="1:4" x14ac:dyDescent="0.25">
      <c r="A102" s="59"/>
      <c r="C102" s="65"/>
      <c r="D102" s="70"/>
    </row>
    <row r="103" spans="1:4" x14ac:dyDescent="0.25">
      <c r="A103" s="59"/>
      <c r="C103" s="65"/>
      <c r="D103" s="70"/>
    </row>
    <row r="104" spans="1:4" x14ac:dyDescent="0.25">
      <c r="A104" s="59"/>
      <c r="C104" s="65"/>
      <c r="D104" s="70"/>
    </row>
    <row r="105" spans="1:4" x14ac:dyDescent="0.25">
      <c r="A105" s="59"/>
      <c r="C105" s="65"/>
      <c r="D105" s="70"/>
    </row>
    <row r="106" spans="1:4" x14ac:dyDescent="0.25">
      <c r="A106" s="59"/>
      <c r="C106" s="65"/>
      <c r="D106" s="70"/>
    </row>
    <row r="107" spans="1:4" x14ac:dyDescent="0.25">
      <c r="A107" s="59"/>
      <c r="C107" s="65"/>
      <c r="D107" s="70"/>
    </row>
    <row r="108" spans="1:4" x14ac:dyDescent="0.25">
      <c r="A108" s="59"/>
      <c r="C108" s="65"/>
      <c r="D108" s="70"/>
    </row>
    <row r="109" spans="1:4" x14ac:dyDescent="0.25">
      <c r="A109" s="59"/>
      <c r="C109" s="65"/>
      <c r="D109" s="70"/>
    </row>
    <row r="110" spans="1:4" x14ac:dyDescent="0.25">
      <c r="A110" s="67"/>
    </row>
    <row r="111" spans="1:4" x14ac:dyDescent="0.25">
      <c r="A111" s="67"/>
    </row>
    <row r="112" spans="1:4" x14ac:dyDescent="0.25">
      <c r="A112" s="67"/>
    </row>
    <row r="113" spans="1:4" x14ac:dyDescent="0.25">
      <c r="A113" s="67"/>
    </row>
    <row r="114" spans="1:4" x14ac:dyDescent="0.25">
      <c r="A114" s="67"/>
    </row>
    <row r="115" spans="1:4" x14ac:dyDescent="0.25">
      <c r="A115" s="67"/>
    </row>
    <row r="116" spans="1:4" x14ac:dyDescent="0.25">
      <c r="A116" s="67"/>
    </row>
    <row r="117" spans="1:4" x14ac:dyDescent="0.25">
      <c r="A117" s="67"/>
    </row>
    <row r="118" spans="1:4" x14ac:dyDescent="0.25">
      <c r="A118" s="67"/>
    </row>
    <row r="119" spans="1:4" x14ac:dyDescent="0.25">
      <c r="A119" s="59" t="s">
        <v>50</v>
      </c>
      <c r="C119" s="65" t="s">
        <v>45</v>
      </c>
      <c r="D119" s="66">
        <f>B75</f>
        <v>0</v>
      </c>
    </row>
    <row r="120" spans="1:4" x14ac:dyDescent="0.25">
      <c r="A120" s="59"/>
      <c r="C120" s="65"/>
      <c r="D120" s="66"/>
    </row>
    <row r="121" spans="1:4" x14ac:dyDescent="0.25">
      <c r="A121" s="59"/>
      <c r="C121" s="65"/>
      <c r="D121" s="66"/>
    </row>
    <row r="122" spans="1:4" x14ac:dyDescent="0.25">
      <c r="A122" s="59"/>
      <c r="C122" s="65"/>
      <c r="D122" s="66"/>
    </row>
    <row r="123" spans="1:4" x14ac:dyDescent="0.25">
      <c r="A123" s="59"/>
      <c r="C123" s="65"/>
      <c r="D123" s="66"/>
    </row>
    <row r="124" spans="1:4" x14ac:dyDescent="0.25">
      <c r="A124" s="59"/>
      <c r="C124" s="65"/>
      <c r="D124" s="66"/>
    </row>
    <row r="125" spans="1:4" x14ac:dyDescent="0.25">
      <c r="A125" s="59"/>
      <c r="C125" s="65"/>
      <c r="D125" s="70"/>
    </row>
    <row r="126" spans="1:4" x14ac:dyDescent="0.25">
      <c r="A126" s="59"/>
      <c r="C126" s="65"/>
      <c r="D126" s="70"/>
    </row>
    <row r="127" spans="1:4" x14ac:dyDescent="0.25">
      <c r="A127" s="59"/>
      <c r="C127" s="65"/>
      <c r="D127" s="70"/>
    </row>
    <row r="128" spans="1:4" x14ac:dyDescent="0.25">
      <c r="A128" s="59"/>
      <c r="C128" s="65"/>
      <c r="D128" s="70"/>
    </row>
    <row r="129" spans="1:4" x14ac:dyDescent="0.25">
      <c r="A129" s="59"/>
      <c r="C129" s="65"/>
      <c r="D129" s="70"/>
    </row>
    <row r="130" spans="1:4" x14ac:dyDescent="0.25">
      <c r="A130" s="59"/>
      <c r="C130" s="65"/>
      <c r="D130" s="70"/>
    </row>
    <row r="131" spans="1:4" x14ac:dyDescent="0.25">
      <c r="A131" s="59"/>
      <c r="C131" s="65"/>
      <c r="D131" s="70"/>
    </row>
    <row r="132" spans="1:4" x14ac:dyDescent="0.25">
      <c r="A132" s="59"/>
      <c r="C132" s="65"/>
      <c r="D132" s="70"/>
    </row>
    <row r="133" spans="1:4" x14ac:dyDescent="0.25">
      <c r="A133" s="59"/>
      <c r="C133" s="65"/>
      <c r="D133" s="70"/>
    </row>
    <row r="134" spans="1:4" x14ac:dyDescent="0.25">
      <c r="A134" s="59" t="s">
        <v>48</v>
      </c>
      <c r="C134" s="65" t="s">
        <v>45</v>
      </c>
      <c r="D134" s="66">
        <f>B76</f>
        <v>0</v>
      </c>
    </row>
    <row r="135" spans="1:4" x14ac:dyDescent="0.25">
      <c r="A135" s="59"/>
      <c r="C135" s="65"/>
      <c r="D135" s="70"/>
    </row>
    <row r="136" spans="1:4" x14ac:dyDescent="0.25">
      <c r="A136" s="59"/>
      <c r="C136" s="65"/>
      <c r="D136" s="70"/>
    </row>
    <row r="137" spans="1:4" x14ac:dyDescent="0.25">
      <c r="A137" s="59"/>
      <c r="C137" s="65"/>
      <c r="D137" s="70"/>
    </row>
    <row r="138" spans="1:4" x14ac:dyDescent="0.25">
      <c r="A138" s="59"/>
      <c r="C138" s="65"/>
      <c r="D138" s="70"/>
    </row>
    <row r="139" spans="1:4" x14ac:dyDescent="0.25">
      <c r="A139" s="59"/>
      <c r="C139" s="65"/>
      <c r="D139" s="70"/>
    </row>
    <row r="140" spans="1:4" x14ac:dyDescent="0.25">
      <c r="A140" s="59"/>
      <c r="C140" s="65"/>
      <c r="D140" s="70"/>
    </row>
    <row r="141" spans="1:4" x14ac:dyDescent="0.25">
      <c r="A141" s="59"/>
      <c r="C141" s="65"/>
      <c r="D141" s="70"/>
    </row>
    <row r="142" spans="1:4" x14ac:dyDescent="0.25">
      <c r="A142" s="59"/>
      <c r="C142" s="65"/>
      <c r="D142" s="70"/>
    </row>
    <row r="143" spans="1:4" x14ac:dyDescent="0.25">
      <c r="A143" s="59"/>
      <c r="C143" s="65"/>
      <c r="D143" s="70"/>
    </row>
    <row r="144" spans="1:4" x14ac:dyDescent="0.25">
      <c r="A144" s="59"/>
      <c r="C144" s="65"/>
      <c r="D144" s="70"/>
    </row>
    <row r="145" spans="1:4" x14ac:dyDescent="0.25">
      <c r="A145" s="59"/>
      <c r="C145" s="65"/>
      <c r="D145" s="70"/>
    </row>
    <row r="146" spans="1:4" x14ac:dyDescent="0.25">
      <c r="A146" s="59"/>
      <c r="C146" s="65"/>
      <c r="D146" s="70"/>
    </row>
    <row r="147" spans="1:4" x14ac:dyDescent="0.25">
      <c r="A147" s="59"/>
      <c r="C147" s="65"/>
      <c r="D147" s="70"/>
    </row>
    <row r="148" spans="1:4" x14ac:dyDescent="0.25">
      <c r="A148" s="59"/>
      <c r="C148" s="65"/>
      <c r="D148" s="70"/>
    </row>
    <row r="149" spans="1:4" x14ac:dyDescent="0.25">
      <c r="A149" s="67"/>
    </row>
    <row r="150" spans="1:4" ht="15.6" customHeight="1" x14ac:dyDescent="0.25">
      <c r="A150" s="67"/>
    </row>
    <row r="151" spans="1:4" ht="15.6" customHeight="1" x14ac:dyDescent="0.25">
      <c r="A151" s="67"/>
    </row>
    <row r="152" spans="1:4" x14ac:dyDescent="0.25">
      <c r="A152" s="67"/>
    </row>
    <row r="153" spans="1:4" ht="12.75" customHeight="1" x14ac:dyDescent="0.25">
      <c r="A153" s="59" t="s">
        <v>47</v>
      </c>
      <c r="C153" s="65" t="s">
        <v>45</v>
      </c>
      <c r="D153" s="66">
        <f>B77</f>
        <v>0</v>
      </c>
    </row>
    <row r="154" spans="1:4" ht="12.75" customHeight="1" x14ac:dyDescent="0.25">
      <c r="A154" s="59"/>
      <c r="C154" s="65"/>
      <c r="D154" s="66"/>
    </row>
    <row r="155" spans="1:4" ht="12.75" customHeight="1" x14ac:dyDescent="0.25">
      <c r="A155" s="59"/>
      <c r="C155" s="65"/>
      <c r="D155" s="66"/>
    </row>
    <row r="156" spans="1:4" ht="12.75" customHeight="1" x14ac:dyDescent="0.25">
      <c r="A156" s="59"/>
      <c r="C156" s="65"/>
      <c r="D156" s="66"/>
    </row>
    <row r="157" spans="1:4" x14ac:dyDescent="0.25">
      <c r="A157" s="59"/>
      <c r="C157" s="65"/>
      <c r="D157" s="66"/>
    </row>
    <row r="158" spans="1:4" x14ac:dyDescent="0.25">
      <c r="A158" s="59"/>
      <c r="C158" s="65"/>
      <c r="D158" s="70"/>
    </row>
    <row r="159" spans="1:4" x14ac:dyDescent="0.25">
      <c r="A159" s="59"/>
      <c r="C159" s="65"/>
      <c r="D159" s="70"/>
    </row>
    <row r="160" spans="1:4" x14ac:dyDescent="0.25">
      <c r="A160" s="59"/>
      <c r="C160" s="65"/>
      <c r="D160" s="70"/>
    </row>
    <row r="161" spans="1:8" x14ac:dyDescent="0.25">
      <c r="A161" s="59"/>
      <c r="C161" s="65"/>
      <c r="D161" s="70"/>
    </row>
    <row r="162" spans="1:8" x14ac:dyDescent="0.25">
      <c r="A162" s="59"/>
      <c r="C162" s="65"/>
      <c r="D162" s="70"/>
    </row>
    <row r="163" spans="1:8" x14ac:dyDescent="0.25">
      <c r="A163" s="59"/>
      <c r="C163" s="65"/>
      <c r="D163" s="70"/>
    </row>
    <row r="164" spans="1:8" x14ac:dyDescent="0.25">
      <c r="A164" s="59"/>
      <c r="C164" s="65"/>
      <c r="D164" s="70"/>
    </row>
    <row r="165" spans="1:8" x14ac:dyDescent="0.25">
      <c r="A165" s="59"/>
      <c r="C165" s="65"/>
      <c r="D165" s="70"/>
    </row>
    <row r="166" spans="1:8" x14ac:dyDescent="0.25">
      <c r="A166" s="59"/>
      <c r="C166" s="65"/>
      <c r="D166" s="70"/>
    </row>
    <row r="167" spans="1:8" x14ac:dyDescent="0.25">
      <c r="A167" s="59"/>
      <c r="C167" s="65"/>
      <c r="D167" s="70"/>
    </row>
    <row r="168" spans="1:8" x14ac:dyDescent="0.25">
      <c r="A168" s="59" t="s">
        <v>46</v>
      </c>
      <c r="C168" s="65" t="s">
        <v>45</v>
      </c>
      <c r="D168" s="66">
        <f>C17</f>
        <v>0</v>
      </c>
    </row>
    <row r="172" spans="1:8" x14ac:dyDescent="0.25">
      <c r="A172" s="67"/>
    </row>
    <row r="173" spans="1:8" x14ac:dyDescent="0.25">
      <c r="H173" s="59"/>
    </row>
  </sheetData>
  <sheetProtection algorithmName="SHA-512" hashValue="0NykIzuEOe7/DroZRoxsd09BFau8uleMSQYPCi3tFYWVDciw0QJz6KwoBkhzrFXLPhuZTYmcLrL33PjXsLh2uw==" saltValue="Eo/EpIAYnT38LAUmVv9u1Q==" spinCount="100000" sheet="1" objects="1" scenarios="1" selectLockedCells="1"/>
  <mergeCells count="7">
    <mergeCell ref="A68:F70"/>
    <mergeCell ref="B5:C5"/>
    <mergeCell ref="B6:C6"/>
    <mergeCell ref="B7:C7"/>
    <mergeCell ref="A1:F1"/>
    <mergeCell ref="A2:F2"/>
    <mergeCell ref="A3:F3"/>
  </mergeCells>
  <pageMargins left="0.7" right="0.7" top="0.75" bottom="0.75" header="0.3" footer="0.3"/>
  <pageSetup orientation="landscape" r:id="rId1"/>
  <ignoredErrors>
    <ignoredError sqref="B77" unlocked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1"/>
  <sheetViews>
    <sheetView workbookViewId="0">
      <selection activeCell="A23" sqref="A23"/>
    </sheetView>
  </sheetViews>
  <sheetFormatPr defaultColWidth="11.42578125" defaultRowHeight="15" x14ac:dyDescent="0.25"/>
  <cols>
    <col min="1" max="1" width="40.7109375" style="79" bestFit="1" customWidth="1"/>
    <col min="2" max="2" width="15.42578125" style="79" bestFit="1" customWidth="1"/>
    <col min="3" max="3" width="6.85546875" style="79" bestFit="1" customWidth="1"/>
    <col min="4" max="4" width="9.85546875" style="79" bestFit="1" customWidth="1"/>
    <col min="5" max="5" width="10.85546875" style="79" bestFit="1" customWidth="1"/>
    <col min="6" max="6" width="14" style="79" bestFit="1" customWidth="1"/>
    <col min="7" max="7" width="22.7109375" style="79" bestFit="1" customWidth="1"/>
    <col min="8" max="8" width="10.42578125" style="79" bestFit="1" customWidth="1"/>
    <col min="9" max="9" width="16.140625" style="79" bestFit="1" customWidth="1"/>
    <col min="10" max="16384" width="11.42578125" style="79"/>
  </cols>
  <sheetData>
    <row r="1" spans="1:9" s="76" customFormat="1" ht="18.75" x14ac:dyDescent="0.3">
      <c r="A1" s="97" t="s">
        <v>25</v>
      </c>
      <c r="B1" s="97"/>
      <c r="C1" s="97"/>
      <c r="D1" s="97"/>
      <c r="E1" s="97"/>
      <c r="F1" s="97"/>
      <c r="G1" s="97"/>
      <c r="H1" s="97"/>
      <c r="I1" s="97"/>
    </row>
    <row r="2" spans="1:9" s="76" customFormat="1" ht="18.75" x14ac:dyDescent="0.3">
      <c r="A2" s="97" t="s">
        <v>24</v>
      </c>
      <c r="B2" s="97"/>
      <c r="C2" s="97"/>
      <c r="D2" s="97"/>
      <c r="E2" s="97"/>
      <c r="F2" s="97"/>
      <c r="G2" s="97"/>
      <c r="H2" s="97"/>
      <c r="I2" s="97"/>
    </row>
    <row r="3" spans="1:9" s="76" customFormat="1" ht="18.75" x14ac:dyDescent="0.3">
      <c r="A3" s="97" t="s">
        <v>44</v>
      </c>
      <c r="B3" s="97"/>
      <c r="C3" s="97"/>
      <c r="D3" s="97"/>
      <c r="E3" s="97"/>
      <c r="F3" s="97"/>
      <c r="G3" s="97"/>
      <c r="H3" s="97"/>
      <c r="I3" s="97"/>
    </row>
    <row r="4" spans="1:9" s="76" customFormat="1" ht="18.75" x14ac:dyDescent="0.3">
      <c r="A4" s="97" t="s">
        <v>108</v>
      </c>
      <c r="B4" s="97"/>
      <c r="C4" s="97"/>
      <c r="D4" s="97"/>
      <c r="E4" s="97"/>
      <c r="F4" s="97"/>
      <c r="G4" s="97"/>
      <c r="H4" s="97"/>
      <c r="I4" s="97"/>
    </row>
    <row r="5" spans="1:9" s="76" customFormat="1" x14ac:dyDescent="0.25"/>
    <row r="6" spans="1:9" s="76" customFormat="1" x14ac:dyDescent="0.25"/>
    <row r="7" spans="1:9" s="78" customFormat="1" x14ac:dyDescent="0.25">
      <c r="A7" s="77" t="s">
        <v>43</v>
      </c>
      <c r="B7" s="100" t="str">
        <f>'Revenue Fund Summary &amp; Detail'!B6</f>
        <v>Select SmartTag from Dropdown</v>
      </c>
      <c r="C7" s="100"/>
      <c r="D7" s="100"/>
      <c r="E7" s="100"/>
      <c r="F7" s="100"/>
      <c r="G7" s="100"/>
    </row>
    <row r="8" spans="1:9" s="78" customFormat="1" x14ac:dyDescent="0.25">
      <c r="A8" s="77" t="s">
        <v>21</v>
      </c>
      <c r="B8" s="100" t="str">
        <f>'Revenue Fund Summary &amp; Detail'!B7</f>
        <v>This will auto populate</v>
      </c>
      <c r="C8" s="100"/>
      <c r="D8" s="100"/>
      <c r="E8" s="100"/>
      <c r="F8" s="100"/>
      <c r="G8" s="100"/>
    </row>
    <row r="9" spans="1:9" s="78" customFormat="1" x14ac:dyDescent="0.25">
      <c r="A9" s="77" t="s">
        <v>20</v>
      </c>
      <c r="B9" s="100" t="str">
        <f>'Revenue Fund Summary &amp; Detail'!B8</f>
        <v>Student Government Revenue</v>
      </c>
      <c r="C9" s="100"/>
      <c r="D9" s="100"/>
      <c r="E9" s="100"/>
      <c r="F9" s="100"/>
      <c r="G9" s="100"/>
    </row>
    <row r="10" spans="1:9" s="78" customFormat="1" x14ac:dyDescent="0.25"/>
    <row r="11" spans="1:9" s="78" customFormat="1" x14ac:dyDescent="0.25"/>
    <row r="12" spans="1:9" x14ac:dyDescent="0.25">
      <c r="A12" s="99" t="s">
        <v>72</v>
      </c>
      <c r="B12" s="99"/>
      <c r="C12" s="99"/>
      <c r="D12" s="99"/>
      <c r="E12" s="99"/>
      <c r="F12" s="99"/>
      <c r="G12" s="99"/>
      <c r="H12" s="99"/>
      <c r="I12" s="99"/>
    </row>
    <row r="13" spans="1:9" s="80" customFormat="1" x14ac:dyDescent="0.25">
      <c r="A13" s="98" t="s">
        <v>42</v>
      </c>
      <c r="B13" s="87" t="s">
        <v>41</v>
      </c>
      <c r="C13" s="88" t="s">
        <v>40</v>
      </c>
      <c r="D13" s="88" t="s">
        <v>39</v>
      </c>
      <c r="E13" s="88" t="s">
        <v>38</v>
      </c>
      <c r="F13" s="88" t="s">
        <v>37</v>
      </c>
      <c r="G13" s="98" t="s">
        <v>36</v>
      </c>
      <c r="H13" s="88" t="s">
        <v>35</v>
      </c>
      <c r="I13" s="99" t="s">
        <v>34</v>
      </c>
    </row>
    <row r="14" spans="1:9" s="80" customFormat="1" x14ac:dyDescent="0.25">
      <c r="A14" s="98"/>
      <c r="B14" s="87" t="s">
        <v>33</v>
      </c>
      <c r="C14" s="88" t="s">
        <v>32</v>
      </c>
      <c r="D14" s="88" t="s">
        <v>31</v>
      </c>
      <c r="E14" s="88" t="s">
        <v>30</v>
      </c>
      <c r="F14" s="89" t="s">
        <v>29</v>
      </c>
      <c r="G14" s="98"/>
      <c r="H14" s="88" t="s">
        <v>28</v>
      </c>
      <c r="I14" s="99"/>
    </row>
    <row r="15" spans="1:9" x14ac:dyDescent="0.25">
      <c r="A15" s="82"/>
      <c r="B15" s="83"/>
      <c r="C15" s="84"/>
      <c r="D15" s="85"/>
      <c r="E15" s="86"/>
      <c r="F15" s="86"/>
      <c r="G15" s="90">
        <f>ROUND(+C15*D15*E15*F15,0)</f>
        <v>0</v>
      </c>
      <c r="H15" s="79">
        <f>ROUND(IF(B15=1,G15*7.65%,0),0)</f>
        <v>0</v>
      </c>
      <c r="I15" s="90">
        <f>H15+G15</f>
        <v>0</v>
      </c>
    </row>
    <row r="16" spans="1:9" x14ac:dyDescent="0.25">
      <c r="A16" s="82"/>
      <c r="B16" s="83"/>
      <c r="C16" s="84"/>
      <c r="D16" s="85"/>
      <c r="E16" s="86"/>
      <c r="F16" s="86"/>
      <c r="G16" s="90">
        <f t="shared" ref="G16:G28" si="0">ROUND(+C16*D16*E16*F16,0)</f>
        <v>0</v>
      </c>
      <c r="H16" s="79">
        <f t="shared" ref="H16:H28" si="1">ROUND(IF(B16=1,G16*7.65%,0),0)</f>
        <v>0</v>
      </c>
      <c r="I16" s="90">
        <f t="shared" ref="I16:I28" si="2">H16+G16</f>
        <v>0</v>
      </c>
    </row>
    <row r="17" spans="1:10" x14ac:dyDescent="0.25">
      <c r="A17" s="82"/>
      <c r="B17" s="83"/>
      <c r="C17" s="84"/>
      <c r="D17" s="85"/>
      <c r="E17" s="86"/>
      <c r="F17" s="86"/>
      <c r="G17" s="90">
        <f t="shared" si="0"/>
        <v>0</v>
      </c>
      <c r="H17" s="79">
        <f t="shared" si="1"/>
        <v>0</v>
      </c>
      <c r="I17" s="90">
        <f t="shared" si="2"/>
        <v>0</v>
      </c>
    </row>
    <row r="18" spans="1:10" x14ac:dyDescent="0.25">
      <c r="A18" s="82"/>
      <c r="B18" s="83"/>
      <c r="C18" s="84"/>
      <c r="D18" s="85"/>
      <c r="E18" s="86"/>
      <c r="F18" s="86"/>
      <c r="G18" s="90">
        <f t="shared" si="0"/>
        <v>0</v>
      </c>
      <c r="H18" s="79">
        <f t="shared" si="1"/>
        <v>0</v>
      </c>
      <c r="I18" s="90">
        <f t="shared" si="2"/>
        <v>0</v>
      </c>
    </row>
    <row r="19" spans="1:10" x14ac:dyDescent="0.25">
      <c r="A19" s="82"/>
      <c r="B19" s="83"/>
      <c r="C19" s="84"/>
      <c r="D19" s="85"/>
      <c r="E19" s="86"/>
      <c r="F19" s="86"/>
      <c r="G19" s="90">
        <f t="shared" si="0"/>
        <v>0</v>
      </c>
      <c r="H19" s="79">
        <f t="shared" si="1"/>
        <v>0</v>
      </c>
      <c r="I19" s="90">
        <f t="shared" si="2"/>
        <v>0</v>
      </c>
    </row>
    <row r="20" spans="1:10" x14ac:dyDescent="0.25">
      <c r="A20" s="82"/>
      <c r="B20" s="83"/>
      <c r="C20" s="84"/>
      <c r="D20" s="85"/>
      <c r="E20" s="86"/>
      <c r="F20" s="86"/>
      <c r="G20" s="90">
        <f t="shared" si="0"/>
        <v>0</v>
      </c>
      <c r="H20" s="79">
        <f t="shared" si="1"/>
        <v>0</v>
      </c>
      <c r="I20" s="90">
        <f t="shared" si="2"/>
        <v>0</v>
      </c>
    </row>
    <row r="21" spans="1:10" x14ac:dyDescent="0.25">
      <c r="A21" s="82"/>
      <c r="B21" s="83"/>
      <c r="C21" s="84"/>
      <c r="D21" s="85"/>
      <c r="E21" s="86"/>
      <c r="F21" s="86"/>
      <c r="G21" s="90">
        <f t="shared" si="0"/>
        <v>0</v>
      </c>
      <c r="H21" s="79">
        <f t="shared" si="1"/>
        <v>0</v>
      </c>
      <c r="I21" s="90">
        <f t="shared" si="2"/>
        <v>0</v>
      </c>
    </row>
    <row r="22" spans="1:10" x14ac:dyDescent="0.25">
      <c r="A22" s="82"/>
      <c r="B22" s="83"/>
      <c r="C22" s="84"/>
      <c r="D22" s="85"/>
      <c r="E22" s="86"/>
      <c r="F22" s="86"/>
      <c r="G22" s="90">
        <f t="shared" si="0"/>
        <v>0</v>
      </c>
      <c r="H22" s="79">
        <f t="shared" si="1"/>
        <v>0</v>
      </c>
      <c r="I22" s="90">
        <f t="shared" si="2"/>
        <v>0</v>
      </c>
    </row>
    <row r="23" spans="1:10" x14ac:dyDescent="0.25">
      <c r="A23" s="82"/>
      <c r="B23" s="83"/>
      <c r="C23" s="84"/>
      <c r="D23" s="85"/>
      <c r="E23" s="86"/>
      <c r="F23" s="86"/>
      <c r="G23" s="90">
        <f t="shared" si="0"/>
        <v>0</v>
      </c>
      <c r="H23" s="79">
        <f t="shared" si="1"/>
        <v>0</v>
      </c>
      <c r="I23" s="90">
        <f t="shared" si="2"/>
        <v>0</v>
      </c>
    </row>
    <row r="24" spans="1:10" x14ac:dyDescent="0.25">
      <c r="A24" s="82"/>
      <c r="B24" s="83"/>
      <c r="C24" s="84"/>
      <c r="D24" s="85"/>
      <c r="E24" s="86"/>
      <c r="F24" s="86"/>
      <c r="G24" s="90">
        <f t="shared" si="0"/>
        <v>0</v>
      </c>
      <c r="H24" s="79">
        <f t="shared" si="1"/>
        <v>0</v>
      </c>
      <c r="I24" s="90">
        <f t="shared" si="2"/>
        <v>0</v>
      </c>
    </row>
    <row r="25" spans="1:10" x14ac:dyDescent="0.25">
      <c r="A25" s="82"/>
      <c r="B25" s="83"/>
      <c r="C25" s="84"/>
      <c r="D25" s="85"/>
      <c r="E25" s="86"/>
      <c r="F25" s="86"/>
      <c r="G25" s="90">
        <f t="shared" si="0"/>
        <v>0</v>
      </c>
      <c r="H25" s="79">
        <f t="shared" si="1"/>
        <v>0</v>
      </c>
      <c r="I25" s="90">
        <f t="shared" si="2"/>
        <v>0</v>
      </c>
    </row>
    <row r="26" spans="1:10" x14ac:dyDescent="0.25">
      <c r="A26" s="82"/>
      <c r="B26" s="83"/>
      <c r="C26" s="84"/>
      <c r="D26" s="85"/>
      <c r="E26" s="86"/>
      <c r="F26" s="86"/>
      <c r="G26" s="90">
        <f t="shared" si="0"/>
        <v>0</v>
      </c>
      <c r="H26" s="79">
        <f t="shared" si="1"/>
        <v>0</v>
      </c>
      <c r="I26" s="90">
        <f t="shared" si="2"/>
        <v>0</v>
      </c>
    </row>
    <row r="27" spans="1:10" x14ac:dyDescent="0.25">
      <c r="A27" s="82"/>
      <c r="B27" s="83"/>
      <c r="C27" s="84"/>
      <c r="D27" s="85"/>
      <c r="E27" s="86"/>
      <c r="F27" s="86"/>
      <c r="G27" s="90">
        <f t="shared" si="0"/>
        <v>0</v>
      </c>
      <c r="H27" s="79">
        <f t="shared" si="1"/>
        <v>0</v>
      </c>
      <c r="I27" s="90">
        <f t="shared" si="2"/>
        <v>0</v>
      </c>
    </row>
    <row r="28" spans="1:10" x14ac:dyDescent="0.25">
      <c r="A28" s="82"/>
      <c r="B28" s="83"/>
      <c r="C28" s="84"/>
      <c r="D28" s="85"/>
      <c r="E28" s="86"/>
      <c r="F28" s="86"/>
      <c r="G28" s="90">
        <f t="shared" si="0"/>
        <v>0</v>
      </c>
      <c r="H28" s="79">
        <f t="shared" si="1"/>
        <v>0</v>
      </c>
      <c r="I28" s="90">
        <f t="shared" si="2"/>
        <v>0</v>
      </c>
    </row>
    <row r="29" spans="1:10" x14ac:dyDescent="0.25">
      <c r="A29" s="77" t="s">
        <v>27</v>
      </c>
      <c r="B29" s="77"/>
      <c r="G29" s="81">
        <f>SUM(G15:G28)</f>
        <v>0</v>
      </c>
      <c r="H29" s="81">
        <f>SUM(H15:H28)</f>
        <v>0</v>
      </c>
      <c r="I29" s="81">
        <f>SUM(I15:I28)</f>
        <v>0</v>
      </c>
      <c r="J29" s="79" t="s">
        <v>26</v>
      </c>
    </row>
    <row r="30" spans="1:10" x14ac:dyDescent="0.25">
      <c r="A30" s="79" t="s">
        <v>69</v>
      </c>
      <c r="B30" s="77"/>
      <c r="G30" s="1"/>
    </row>
    <row r="31" spans="1:10" x14ac:dyDescent="0.25">
      <c r="A31" s="77"/>
      <c r="B31" s="77"/>
    </row>
  </sheetData>
  <sheetProtection algorithmName="SHA-512" hashValue="pn1V3jCQVW8fNnwKMmDJF8Zv7aJphNL7lRJCqZfBKKIiqUIO/gGo70Irm8wRnD53aMMp7SYELjC3foZ6LxW5JQ==" saltValue="MCzgCucN0NIZSYKQLOhIHw==" spinCount="100000" sheet="1" objects="1" scenarios="1" selectLockedCells="1"/>
  <mergeCells count="11">
    <mergeCell ref="A1:I1"/>
    <mergeCell ref="A2:I2"/>
    <mergeCell ref="A3:I3"/>
    <mergeCell ref="A4:I4"/>
    <mergeCell ref="G13:G14"/>
    <mergeCell ref="I13:I14"/>
    <mergeCell ref="A12:I12"/>
    <mergeCell ref="A13:A14"/>
    <mergeCell ref="B7:G7"/>
    <mergeCell ref="B8:G8"/>
    <mergeCell ref="B9:G9"/>
  </mergeCells>
  <printOptions horizontalCentered="1" verticalCentered="1"/>
  <pageMargins left="0.25" right="0" top="0" bottom="0" header="0" footer="0.3"/>
  <pageSetup scale="93" orientation="landscape" horizontalDpi="1200" verticalDpi="1200"/>
  <headerFooter differentOddEven="1" differentFirst="1"/>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Revenue Fund Summary &amp; Detail</vt:lpstr>
      <vt:lpstr>List</vt:lpstr>
      <vt:lpstr>Supplemental Form - Revenue</vt:lpstr>
      <vt:lpstr>Revenue Fund OPS</vt:lpstr>
      <vt:lpstr>'Revenue Fund OPS'!Print_Area</vt:lpstr>
      <vt:lpstr>'Revenue Fund Summary &amp; Detail'!Print_Area</vt:lpstr>
      <vt:lpstr>'Revenue Fund Summary &amp; Detail'!Print_Titles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Grecia Viera</dc:creator>
  <cp:lastModifiedBy>Brenda Nelson Henry</cp:lastModifiedBy>
  <cp:lastPrinted>2019-08-06T20:21:30Z</cp:lastPrinted>
  <dcterms:created xsi:type="dcterms:W3CDTF">2017-09-14T18:36:10Z</dcterms:created>
  <dcterms:modified xsi:type="dcterms:W3CDTF">2019-08-07T16:01:14Z</dcterms:modified>
</cp:coreProperties>
</file>