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bnelso20\Downloads\"/>
    </mc:Choice>
  </mc:AlternateContent>
  <xr:revisionPtr revIDLastSave="0" documentId="13_ncr:1_{70C51DCD-FFBC-4E7D-B3D0-A5FA879D4698}" xr6:coauthVersionLast="47" xr6:coauthVersionMax="47" xr10:uidLastSave="{00000000-0000-0000-0000-000000000000}"/>
  <bookViews>
    <workbookView xWindow="-135" yWindow="-135" windowWidth="29070" windowHeight="15750" tabRatio="898" xr2:uid="{00000000-000D-0000-FFFF-FFFF00000000}"/>
  </bookViews>
  <sheets>
    <sheet name="Budget to Actual" sheetId="17" r:id="rId1"/>
    <sheet name="Fund Balances" sheetId="30" state="hidden" r:id="rId2"/>
    <sheet name="Data Summary" sheetId="26" state="hidden" r:id="rId3"/>
    <sheet name="SmartTags and CC" sheetId="16" state="hidden" r:id="rId4"/>
    <sheet name="Copy of Pivot" sheetId="32" state="hidden" r:id="rId5"/>
    <sheet name="Data Pivot" sheetId="34" state="hidden" r:id="rId6"/>
    <sheet name="FAU Budget to Actual Expenses B" sheetId="31" state="hidden" r:id="rId7"/>
    <sheet name="Sheet1" sheetId="36" state="hidden" r:id="rId8"/>
    <sheet name="NOTES" sheetId="35" state="hidden" r:id="rId9"/>
    <sheet name="Sheet3" sheetId="33" state="hidden" r:id="rId10"/>
    <sheet name="FY19 B2A Pivot" sheetId="19" state="hidden" r:id="rId11"/>
    <sheet name="FY19 B2A" sheetId="18" state="hidden" r:id="rId12"/>
    <sheet name="FY21 B2A Pivot" sheetId="23" state="hidden" r:id="rId13"/>
    <sheet name="FY21 B2A" sheetId="22" state="hidden" r:id="rId14"/>
    <sheet name="FY21 Actuals Pivot" sheetId="28" state="hidden" r:id="rId15"/>
    <sheet name="FY21 B2A " sheetId="27" state="hidden" r:id="rId16"/>
    <sheet name="FY20 BTA Pivot" sheetId="25" state="hidden" r:id="rId17"/>
    <sheet name="FY20BTA" sheetId="24" state="hidden" r:id="rId18"/>
  </sheets>
  <definedNames>
    <definedName name="_xlnm._FilterDatabase" localSheetId="6" hidden="1">'FAU Budget to Actual Expenses B'!$A$1:$P$1032</definedName>
    <definedName name="_xlnm._FilterDatabase" localSheetId="11" hidden="1">'FY19 B2A'!$A$11:$N$255</definedName>
    <definedName name="_xlnm._FilterDatabase" localSheetId="17" hidden="1">FY20BTA!$A$11:$P$256</definedName>
    <definedName name="_xlnm._FilterDatabase" localSheetId="13" hidden="1">'FY21 B2A'!$A$11:$M$248</definedName>
    <definedName name="_xlnm._FilterDatabase" localSheetId="15" hidden="1">'FY21 B2A '!$A$11:$P$245</definedName>
    <definedName name="_xlnm._FilterDatabase" localSheetId="3" hidden="1">'SmartTags and CC'!$A$1:$E$64</definedName>
  </definedNames>
  <calcPr calcId="191029"/>
  <customWorkbookViews>
    <customWorkbookView name="Heather Bishara - Personal View" guid="{9117A6E4-3188-4ED9-B4F9-227F3ED36B8E}" mergeInterval="0" personalView="1" maximized="1" xWindow="1" yWindow="1" windowWidth="719" windowHeight="581" activeSheetId="1"/>
    <customWorkbookView name="Jose V. Lezama - Personal View" guid="{598C1E36-8F08-4BB1-90C4-58A0C77582D4}" mergeInterval="0" personalView="1" maximized="1" windowWidth="1279" windowHeight="675" activeSheetId="4"/>
    <customWorkbookView name="Jose Lezama - Personal View" guid="{5C45CE92-5865-42B0-A7B1-C1D81846A77D}" mergeInterval="0" personalView="1" maximized="1" windowWidth="1436" windowHeight="675" activeSheetId="1"/>
    <customWorkbookView name="jlezama - Personal View" guid="{0A7332CA-D094-47A0-A6F7-86EE8820F0DB}" mergeInterval="0" personalView="1" maximized="1" windowWidth="1020" windowHeight="543" activeSheetId="1"/>
    <customWorkbookView name="ncarte10 - Personal View (2)" guid="{8DDB7AD0-1164-4E7F-8BA4-56254C0938DA}" mergeInterval="0" personalView="1" maximized="1" xWindow="1" yWindow="1" windowWidth="1280" windowHeight="799" activeSheetId="1"/>
    <customWorkbookView name="ncarte10 - Personal View" guid="{CAFEF6E6-4C75-4FC5-A49B-45DCAA52BEA7}" mergeInterval="0" personalView="1" maximized="1" xWindow="1" yWindow="1" windowWidth="1280" windowHeight="799" activeSheetId="1"/>
    <customWorkbookView name="Ilene K. Mates - Personal View" guid="{33B1B745-8793-4419-9A7E-C4F1C94CB636}" mergeInterval="0" personalView="1" maximized="1" windowWidth="1680" windowHeight="739" activeSheetId="1"/>
    <customWorkbookView name="Ryan Frierson - Personal View" guid="{CE90A49D-D1F4-41C4-9F09-CD65997C02E6}" mergeInterval="0" personalView="1" maximized="1" windowWidth="1436" windowHeight="675" activeSheetId="1"/>
    <customWorkbookView name="Francisco Dominguez - Personal View" guid="{0FED1CFE-2DD4-41CE-A04B-68DEBA5D2A38}" mergeInterval="0" personalView="1" maximized="1" windowWidth="1920" windowHeight="829" activeSheetId="2"/>
  </customWorkbookViews>
  <pivotCaches>
    <pivotCache cacheId="50" r:id="rId19"/>
    <pivotCache cacheId="55" r:id="rId20"/>
    <pivotCache cacheId="60" r:id="rId21"/>
    <pivotCache cacheId="65" r:id="rId22"/>
    <pivotCache cacheId="70" r:id="rId2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32" i="31" l="1"/>
  <c r="F1031" i="31"/>
  <c r="F1030" i="31"/>
  <c r="F1029" i="31"/>
  <c r="F1028" i="31"/>
  <c r="F1027" i="31"/>
  <c r="F1026" i="31"/>
  <c r="F1025" i="31"/>
  <c r="F1024" i="31"/>
  <c r="F1023" i="31"/>
  <c r="F1022" i="31"/>
  <c r="F1021" i="31"/>
  <c r="F1020" i="31"/>
  <c r="F1019" i="31"/>
  <c r="F1018" i="31"/>
  <c r="F1017" i="31"/>
  <c r="F1016" i="31"/>
  <c r="F1015" i="31"/>
  <c r="F1014" i="31"/>
  <c r="F1013" i="31"/>
  <c r="F1012" i="31"/>
  <c r="F1011" i="31"/>
  <c r="F1010" i="31"/>
  <c r="F1009" i="31"/>
  <c r="F1008" i="31"/>
  <c r="F1007" i="31"/>
  <c r="F1006" i="31"/>
  <c r="F1005" i="31"/>
  <c r="F1004" i="31"/>
  <c r="F1003" i="31"/>
  <c r="F1002" i="31"/>
  <c r="F1001" i="31"/>
  <c r="F1000" i="31"/>
  <c r="F999" i="31"/>
  <c r="F998" i="31"/>
  <c r="F997" i="31"/>
  <c r="F996" i="31"/>
  <c r="F995" i="31"/>
  <c r="F994" i="31"/>
  <c r="F993" i="31"/>
  <c r="F992" i="31"/>
  <c r="F991" i="31"/>
  <c r="F990" i="31"/>
  <c r="F989" i="31"/>
  <c r="F988" i="31"/>
  <c r="F987" i="31"/>
  <c r="F986" i="31"/>
  <c r="F985" i="31"/>
  <c r="F984" i="31"/>
  <c r="F983" i="31"/>
  <c r="F982" i="31"/>
  <c r="F981" i="31"/>
  <c r="F980" i="31"/>
  <c r="F979" i="31"/>
  <c r="F978" i="31"/>
  <c r="F977" i="31"/>
  <c r="F976" i="31"/>
  <c r="F975" i="31"/>
  <c r="F974" i="31"/>
  <c r="F973" i="31"/>
  <c r="F972" i="31"/>
  <c r="F971" i="31"/>
  <c r="F970" i="31"/>
  <c r="F969" i="31"/>
  <c r="F968" i="31"/>
  <c r="F967" i="31"/>
  <c r="F966" i="31"/>
  <c r="F965" i="31"/>
  <c r="F964" i="31"/>
  <c r="F963" i="31"/>
  <c r="F962" i="31"/>
  <c r="F961" i="31"/>
  <c r="F960" i="31"/>
  <c r="F959" i="31"/>
  <c r="F958" i="31"/>
  <c r="F957" i="31"/>
  <c r="F956" i="31"/>
  <c r="F955" i="31"/>
  <c r="F954" i="31"/>
  <c r="F953" i="31"/>
  <c r="F952" i="31"/>
  <c r="F951" i="31"/>
  <c r="F950" i="31"/>
  <c r="F949" i="31"/>
  <c r="F948" i="31"/>
  <c r="F947" i="31"/>
  <c r="F946" i="31"/>
  <c r="F945" i="31"/>
  <c r="F944" i="31"/>
  <c r="F943" i="31"/>
  <c r="F942" i="31"/>
  <c r="F941" i="31"/>
  <c r="F940" i="31"/>
  <c r="F939" i="31"/>
  <c r="F938" i="31"/>
  <c r="F937" i="31"/>
  <c r="F936" i="31"/>
  <c r="F935" i="31"/>
  <c r="F934" i="31"/>
  <c r="F933" i="31"/>
  <c r="F932" i="31"/>
  <c r="F931" i="31"/>
  <c r="F930" i="31"/>
  <c r="F929" i="31"/>
  <c r="F928" i="31"/>
  <c r="F927" i="31"/>
  <c r="F926" i="31"/>
  <c r="F925" i="31"/>
  <c r="F924" i="31"/>
  <c r="F923" i="31"/>
  <c r="F922" i="31"/>
  <c r="F921" i="31"/>
  <c r="F920" i="31"/>
  <c r="F919" i="31"/>
  <c r="F918" i="31"/>
  <c r="F917" i="31"/>
  <c r="F916" i="31"/>
  <c r="F915" i="31"/>
  <c r="F914" i="31"/>
  <c r="F913" i="31"/>
  <c r="F912" i="31"/>
  <c r="F911" i="31"/>
  <c r="F910" i="31"/>
  <c r="F909" i="31"/>
  <c r="F908" i="31"/>
  <c r="F907" i="31"/>
  <c r="F906" i="31"/>
  <c r="F905" i="31"/>
  <c r="F904" i="31"/>
  <c r="F903" i="31"/>
  <c r="F902" i="31"/>
  <c r="F901" i="31"/>
  <c r="F900" i="31"/>
  <c r="F899" i="31"/>
  <c r="F898" i="31"/>
  <c r="F897" i="31"/>
  <c r="F896" i="31"/>
  <c r="F895" i="31"/>
  <c r="F894" i="31"/>
  <c r="F893" i="31"/>
  <c r="F892" i="31"/>
  <c r="F891" i="31"/>
  <c r="F890" i="31"/>
  <c r="F889" i="31"/>
  <c r="F888" i="31"/>
  <c r="F887" i="31"/>
  <c r="F886" i="31"/>
  <c r="F885" i="31"/>
  <c r="F884" i="31"/>
  <c r="F883" i="31"/>
  <c r="F882" i="31"/>
  <c r="F881" i="31"/>
  <c r="F880" i="31"/>
  <c r="F879" i="31"/>
  <c r="F878" i="31"/>
  <c r="F877" i="31"/>
  <c r="F876" i="31"/>
  <c r="F875" i="31"/>
  <c r="F874" i="31"/>
  <c r="F873" i="31"/>
  <c r="F872" i="31"/>
  <c r="F871" i="31"/>
  <c r="F870" i="31"/>
  <c r="F869" i="31"/>
  <c r="F868" i="31"/>
  <c r="F867" i="31"/>
  <c r="F866" i="31"/>
  <c r="F865" i="31"/>
  <c r="F864" i="31"/>
  <c r="F863" i="31"/>
  <c r="F862" i="31"/>
  <c r="F861" i="31"/>
  <c r="F860" i="31"/>
  <c r="F859" i="31"/>
  <c r="F858" i="31"/>
  <c r="F857" i="31"/>
  <c r="F856" i="31"/>
  <c r="F855" i="31"/>
  <c r="F854" i="31"/>
  <c r="F853" i="31"/>
  <c r="F852" i="31"/>
  <c r="F851" i="31"/>
  <c r="F850" i="31"/>
  <c r="F849" i="31"/>
  <c r="F848" i="31"/>
  <c r="F847" i="31"/>
  <c r="F846" i="31"/>
  <c r="F845" i="31"/>
  <c r="F844" i="31"/>
  <c r="F843" i="31"/>
  <c r="F842" i="31"/>
  <c r="F841" i="31"/>
  <c r="F840" i="31"/>
  <c r="F839" i="31"/>
  <c r="F838" i="31"/>
  <c r="F837" i="31"/>
  <c r="F836" i="31"/>
  <c r="F835" i="31"/>
  <c r="F834" i="31"/>
  <c r="F833" i="31"/>
  <c r="F832" i="31"/>
  <c r="F831" i="31"/>
  <c r="F830" i="31"/>
  <c r="F829" i="31"/>
  <c r="F828" i="31"/>
  <c r="F827" i="31"/>
  <c r="F826" i="31"/>
  <c r="F825" i="31"/>
  <c r="F824" i="31"/>
  <c r="F823" i="31"/>
  <c r="F822" i="31"/>
  <c r="F821" i="31"/>
  <c r="F820" i="31"/>
  <c r="F819" i="31"/>
  <c r="F818" i="31"/>
  <c r="F817" i="31"/>
  <c r="F816" i="31"/>
  <c r="F815" i="31"/>
  <c r="F814" i="31"/>
  <c r="F813" i="31"/>
  <c r="F812" i="31"/>
  <c r="F811" i="31"/>
  <c r="F810" i="31"/>
  <c r="F809" i="31"/>
  <c r="F808" i="31"/>
  <c r="F807" i="31"/>
  <c r="F806" i="31"/>
  <c r="F805" i="31"/>
  <c r="F804" i="31"/>
  <c r="F803" i="31"/>
  <c r="F802" i="31"/>
  <c r="F801" i="31"/>
  <c r="F800" i="31"/>
  <c r="F799" i="31"/>
  <c r="F798" i="31"/>
  <c r="F797" i="31"/>
  <c r="F796" i="31"/>
  <c r="F795" i="31"/>
  <c r="F794" i="31"/>
  <c r="F793" i="31"/>
  <c r="F792" i="31"/>
  <c r="F791" i="31"/>
  <c r="F790" i="31"/>
  <c r="F789" i="31"/>
  <c r="F788" i="31"/>
  <c r="F787" i="31"/>
  <c r="F786" i="31"/>
  <c r="F785" i="31"/>
  <c r="F784" i="31"/>
  <c r="F783" i="31"/>
  <c r="F782" i="31"/>
  <c r="F781" i="31"/>
  <c r="F780" i="31"/>
  <c r="F779" i="31"/>
  <c r="F778" i="31"/>
  <c r="F777" i="31"/>
  <c r="F776" i="31"/>
  <c r="F775" i="31"/>
  <c r="F774" i="31"/>
  <c r="F773" i="31"/>
  <c r="F772" i="31"/>
  <c r="F184" i="31"/>
  <c r="A8" i="17"/>
  <c r="F8" i="17" s="1"/>
  <c r="F2" i="31"/>
  <c r="F3" i="31"/>
  <c r="F4" i="31"/>
  <c r="F5" i="31"/>
  <c r="F6" i="31"/>
  <c r="F7" i="31"/>
  <c r="F8" i="31"/>
  <c r="F9" i="31"/>
  <c r="F10" i="31"/>
  <c r="F11" i="31"/>
  <c r="F12" i="31"/>
  <c r="F13" i="31"/>
  <c r="F14" i="31"/>
  <c r="F15" i="31"/>
  <c r="F16" i="31"/>
  <c r="F17" i="31"/>
  <c r="F18" i="31"/>
  <c r="F19" i="31"/>
  <c r="F20" i="31"/>
  <c r="F21" i="31"/>
  <c r="F22" i="31"/>
  <c r="F23" i="31"/>
  <c r="F24" i="31"/>
  <c r="F25" i="31"/>
  <c r="F26" i="31"/>
  <c r="F27" i="31"/>
  <c r="F28" i="31"/>
  <c r="F29" i="31"/>
  <c r="F30" i="31"/>
  <c r="F31" i="31"/>
  <c r="F32" i="31"/>
  <c r="F33" i="31"/>
  <c r="F34" i="31"/>
  <c r="F35" i="31"/>
  <c r="F36" i="31"/>
  <c r="F37" i="31"/>
  <c r="F38" i="31"/>
  <c r="F39" i="31"/>
  <c r="F40" i="31"/>
  <c r="F41" i="31"/>
  <c r="F42" i="31"/>
  <c r="F43" i="31"/>
  <c r="F44" i="31"/>
  <c r="F45" i="31"/>
  <c r="F46" i="31"/>
  <c r="F47" i="31"/>
  <c r="F48" i="31"/>
  <c r="F49" i="31"/>
  <c r="F50" i="31"/>
  <c r="F51" i="31"/>
  <c r="F52" i="31"/>
  <c r="F53" i="31"/>
  <c r="F54" i="31"/>
  <c r="F55" i="31"/>
  <c r="F56" i="31"/>
  <c r="F57" i="31"/>
  <c r="F58" i="31"/>
  <c r="F59" i="31"/>
  <c r="F60" i="31"/>
  <c r="F61" i="31"/>
  <c r="F62" i="31"/>
  <c r="F63" i="31"/>
  <c r="F64" i="31"/>
  <c r="F65" i="31"/>
  <c r="F66" i="31"/>
  <c r="F67" i="31"/>
  <c r="F68" i="31"/>
  <c r="F69" i="31"/>
  <c r="F70" i="31"/>
  <c r="F71" i="31"/>
  <c r="F72" i="31"/>
  <c r="F73" i="31"/>
  <c r="F74" i="31"/>
  <c r="F75" i="31"/>
  <c r="F76" i="31"/>
  <c r="F77" i="31"/>
  <c r="F78" i="31"/>
  <c r="F79" i="31"/>
  <c r="F80" i="31"/>
  <c r="F81" i="31"/>
  <c r="F82" i="31"/>
  <c r="F83" i="31"/>
  <c r="F84" i="31"/>
  <c r="F85" i="31"/>
  <c r="F86" i="31"/>
  <c r="F87" i="31"/>
  <c r="F88" i="31"/>
  <c r="F89" i="31"/>
  <c r="F90" i="31"/>
  <c r="F91" i="31"/>
  <c r="F92" i="31"/>
  <c r="F93" i="31"/>
  <c r="F94" i="31"/>
  <c r="F95" i="31"/>
  <c r="F96" i="31"/>
  <c r="F97" i="31"/>
  <c r="F98" i="31"/>
  <c r="F99" i="31"/>
  <c r="F100" i="31"/>
  <c r="F101" i="31"/>
  <c r="F102" i="31"/>
  <c r="F103" i="31"/>
  <c r="F104" i="31"/>
  <c r="F105" i="31"/>
  <c r="F106" i="31"/>
  <c r="F107" i="31"/>
  <c r="F108" i="31"/>
  <c r="F109" i="31"/>
  <c r="F110" i="31"/>
  <c r="F111" i="31"/>
  <c r="F112" i="31"/>
  <c r="F113" i="31"/>
  <c r="F114" i="31"/>
  <c r="F115" i="31"/>
  <c r="F116" i="31"/>
  <c r="F117" i="31"/>
  <c r="F118" i="31"/>
  <c r="F119" i="31"/>
  <c r="F120" i="31"/>
  <c r="F121" i="31"/>
  <c r="F122" i="31"/>
  <c r="F123" i="31"/>
  <c r="F124" i="31"/>
  <c r="F125" i="31"/>
  <c r="F126" i="31"/>
  <c r="F127" i="31"/>
  <c r="F128" i="31"/>
  <c r="F129" i="31"/>
  <c r="F130" i="31"/>
  <c r="F131" i="31"/>
  <c r="F132" i="31"/>
  <c r="F133" i="31"/>
  <c r="F134" i="31"/>
  <c r="F135" i="31"/>
  <c r="F136" i="31"/>
  <c r="F137" i="31"/>
  <c r="F138" i="31"/>
  <c r="F139" i="31"/>
  <c r="F140" i="31"/>
  <c r="F141" i="31"/>
  <c r="F142" i="31"/>
  <c r="F143" i="31"/>
  <c r="F144" i="31"/>
  <c r="F145" i="31"/>
  <c r="F146" i="31"/>
  <c r="F147" i="31"/>
  <c r="F148" i="31"/>
  <c r="F149" i="31"/>
  <c r="F150" i="31"/>
  <c r="F151" i="31"/>
  <c r="F152" i="31"/>
  <c r="F153" i="31"/>
  <c r="F154" i="31"/>
  <c r="F155" i="31"/>
  <c r="F156" i="31"/>
  <c r="F157" i="31"/>
  <c r="F158" i="31"/>
  <c r="F159" i="31"/>
  <c r="F160" i="31"/>
  <c r="F161" i="31"/>
  <c r="F162" i="31"/>
  <c r="F163" i="31"/>
  <c r="F164" i="31"/>
  <c r="F165" i="31"/>
  <c r="F166" i="31"/>
  <c r="F167" i="31"/>
  <c r="F168" i="31"/>
  <c r="F169" i="31"/>
  <c r="F170" i="31"/>
  <c r="F171" i="31"/>
  <c r="F172" i="31"/>
  <c r="F173" i="31"/>
  <c r="F174" i="31"/>
  <c r="F175" i="31"/>
  <c r="F176" i="31"/>
  <c r="F177" i="31"/>
  <c r="F178" i="31"/>
  <c r="F179" i="31"/>
  <c r="F180" i="31"/>
  <c r="F181" i="31"/>
  <c r="F182" i="31"/>
  <c r="F183" i="31"/>
  <c r="F185" i="31"/>
  <c r="F186" i="31"/>
  <c r="F187" i="31"/>
  <c r="F188" i="31"/>
  <c r="F189" i="31"/>
  <c r="F190" i="31"/>
  <c r="F191" i="31"/>
  <c r="F192" i="31"/>
  <c r="F193" i="31"/>
  <c r="F194" i="31"/>
  <c r="F195" i="31"/>
  <c r="F196" i="31"/>
  <c r="F197" i="31"/>
  <c r="F198" i="31"/>
  <c r="F199" i="31"/>
  <c r="F200" i="31"/>
  <c r="F201" i="31"/>
  <c r="F202" i="31"/>
  <c r="F203" i="31"/>
  <c r="F204" i="31"/>
  <c r="F205" i="31"/>
  <c r="F206" i="31"/>
  <c r="F207" i="31"/>
  <c r="F208" i="31"/>
  <c r="F209" i="31"/>
  <c r="F210" i="31"/>
  <c r="F211" i="31"/>
  <c r="F212" i="31"/>
  <c r="F213" i="31"/>
  <c r="F214" i="31"/>
  <c r="F215" i="31"/>
  <c r="F216" i="31"/>
  <c r="F217" i="31"/>
  <c r="F218" i="31"/>
  <c r="F219" i="31"/>
  <c r="F220" i="31"/>
  <c r="F221" i="31"/>
  <c r="F222" i="31"/>
  <c r="F223" i="31"/>
  <c r="F224" i="31"/>
  <c r="F225" i="31"/>
  <c r="F226" i="31"/>
  <c r="F227" i="31"/>
  <c r="F228" i="31"/>
  <c r="F229" i="31"/>
  <c r="F230" i="31"/>
  <c r="F231" i="31"/>
  <c r="F232" i="31"/>
  <c r="F233" i="31"/>
  <c r="F234" i="31"/>
  <c r="F235" i="31"/>
  <c r="F236" i="31"/>
  <c r="F237" i="31"/>
  <c r="F238" i="31"/>
  <c r="F239" i="31"/>
  <c r="F240" i="31"/>
  <c r="F241" i="31"/>
  <c r="F242" i="31"/>
  <c r="F243" i="31"/>
  <c r="F244" i="31"/>
  <c r="F245" i="31"/>
  <c r="F246" i="31"/>
  <c r="F247" i="31"/>
  <c r="F248" i="31"/>
  <c r="F249" i="31"/>
  <c r="F250" i="31"/>
  <c r="F251" i="31"/>
  <c r="F252" i="31"/>
  <c r="F253" i="31"/>
  <c r="F254" i="31"/>
  <c r="F255" i="31"/>
  <c r="F256" i="31"/>
  <c r="F257" i="31"/>
  <c r="F258" i="31"/>
  <c r="F259" i="31"/>
  <c r="F260" i="31"/>
  <c r="F261" i="31"/>
  <c r="F262" i="31"/>
  <c r="F263" i="31"/>
  <c r="F264" i="31"/>
  <c r="F265" i="31"/>
  <c r="F266" i="31"/>
  <c r="F267" i="31"/>
  <c r="F268" i="31"/>
  <c r="F269" i="31"/>
  <c r="F270" i="31"/>
  <c r="F271" i="31"/>
  <c r="F272" i="31"/>
  <c r="F273" i="31"/>
  <c r="F274" i="31"/>
  <c r="F275" i="31"/>
  <c r="F276" i="31"/>
  <c r="F277" i="31"/>
  <c r="F278" i="31"/>
  <c r="F279" i="31"/>
  <c r="F280" i="31"/>
  <c r="F281" i="31"/>
  <c r="F282" i="31"/>
  <c r="F283" i="31"/>
  <c r="F284" i="31"/>
  <c r="F285" i="31"/>
  <c r="F286" i="31"/>
  <c r="F287" i="31"/>
  <c r="F288" i="31"/>
  <c r="F289" i="31"/>
  <c r="F290" i="31"/>
  <c r="F291" i="31"/>
  <c r="F292" i="31"/>
  <c r="F293" i="31"/>
  <c r="F294" i="31"/>
  <c r="F295" i="31"/>
  <c r="F296" i="31"/>
  <c r="F297" i="31"/>
  <c r="F298" i="31"/>
  <c r="F299" i="31"/>
  <c r="F300" i="31"/>
  <c r="F301" i="31"/>
  <c r="F302" i="31"/>
  <c r="F303" i="31"/>
  <c r="F304" i="31"/>
  <c r="F305" i="31"/>
  <c r="F306" i="31"/>
  <c r="F307" i="31"/>
  <c r="F308" i="31"/>
  <c r="F309" i="31"/>
  <c r="F310" i="31"/>
  <c r="F311" i="31"/>
  <c r="F312" i="31"/>
  <c r="F313" i="31"/>
  <c r="F314" i="31"/>
  <c r="F315" i="31"/>
  <c r="F316" i="31"/>
  <c r="F317" i="31"/>
  <c r="F318" i="31"/>
  <c r="F319" i="31"/>
  <c r="F320" i="31"/>
  <c r="F321" i="31"/>
  <c r="F322" i="31"/>
  <c r="F323" i="31"/>
  <c r="F324" i="31"/>
  <c r="F325" i="31"/>
  <c r="F326" i="31"/>
  <c r="F327" i="31"/>
  <c r="F328" i="31"/>
  <c r="F329" i="31"/>
  <c r="F330" i="31"/>
  <c r="F331" i="31"/>
  <c r="F332" i="31"/>
  <c r="F333" i="31"/>
  <c r="F334" i="31"/>
  <c r="F335" i="31"/>
  <c r="F336" i="31"/>
  <c r="F337" i="31"/>
  <c r="F338" i="31"/>
  <c r="F339" i="31"/>
  <c r="F340" i="31"/>
  <c r="F341" i="31"/>
  <c r="F342" i="31"/>
  <c r="F343" i="31"/>
  <c r="F344" i="31"/>
  <c r="F345" i="31"/>
  <c r="F346" i="31"/>
  <c r="F347" i="31"/>
  <c r="F348" i="31"/>
  <c r="F349" i="31"/>
  <c r="F350" i="31"/>
  <c r="F351" i="31"/>
  <c r="F352" i="31"/>
  <c r="F353" i="31"/>
  <c r="F354" i="31"/>
  <c r="F355" i="31"/>
  <c r="F356" i="31"/>
  <c r="F357" i="31"/>
  <c r="F358" i="31"/>
  <c r="F359" i="31"/>
  <c r="F360" i="31"/>
  <c r="F361" i="31"/>
  <c r="F362" i="31"/>
  <c r="F363" i="31"/>
  <c r="F364" i="31"/>
  <c r="F365" i="31"/>
  <c r="F366" i="31"/>
  <c r="F367" i="31"/>
  <c r="F368" i="31"/>
  <c r="F369" i="31"/>
  <c r="F370" i="31"/>
  <c r="F371" i="31"/>
  <c r="F372" i="31"/>
  <c r="F373" i="31"/>
  <c r="F374" i="31"/>
  <c r="F375" i="31"/>
  <c r="F376" i="31"/>
  <c r="F377" i="31"/>
  <c r="F378" i="31"/>
  <c r="F379" i="31"/>
  <c r="F380" i="31"/>
  <c r="F381" i="31"/>
  <c r="F382" i="31"/>
  <c r="F383" i="31"/>
  <c r="F384" i="31"/>
  <c r="F385" i="31"/>
  <c r="F386" i="31"/>
  <c r="F387" i="31"/>
  <c r="F388" i="31"/>
  <c r="F389" i="31"/>
  <c r="F390" i="31"/>
  <c r="F391" i="31"/>
  <c r="F392" i="31"/>
  <c r="F393" i="31"/>
  <c r="F394" i="31"/>
  <c r="F395" i="31"/>
  <c r="F396" i="31"/>
  <c r="F397" i="31"/>
  <c r="F398" i="31"/>
  <c r="F399" i="31"/>
  <c r="F400" i="31"/>
  <c r="F401" i="31"/>
  <c r="F402" i="31"/>
  <c r="F403" i="31"/>
  <c r="F404" i="31"/>
  <c r="F405" i="31"/>
  <c r="F406" i="31"/>
  <c r="F407" i="31"/>
  <c r="F408" i="31"/>
  <c r="F409" i="31"/>
  <c r="F410" i="31"/>
  <c r="F411" i="31"/>
  <c r="F412" i="31"/>
  <c r="F413" i="31"/>
  <c r="F414" i="31"/>
  <c r="F415" i="31"/>
  <c r="F416" i="31"/>
  <c r="F417" i="31"/>
  <c r="F418" i="31"/>
  <c r="F419" i="31"/>
  <c r="F420" i="31"/>
  <c r="F421" i="31"/>
  <c r="F422" i="31"/>
  <c r="F423" i="31"/>
  <c r="F424" i="31"/>
  <c r="F425" i="31"/>
  <c r="F426" i="31"/>
  <c r="F427" i="31"/>
  <c r="F428" i="31"/>
  <c r="F429" i="31"/>
  <c r="F430" i="31"/>
  <c r="F431" i="31"/>
  <c r="F432" i="31"/>
  <c r="F433" i="31"/>
  <c r="F434" i="31"/>
  <c r="F435" i="31"/>
  <c r="F436" i="31"/>
  <c r="F437" i="31"/>
  <c r="F438" i="31"/>
  <c r="F439" i="31"/>
  <c r="F440" i="31"/>
  <c r="F441" i="31"/>
  <c r="F442" i="31"/>
  <c r="F443" i="31"/>
  <c r="F444" i="31"/>
  <c r="F445" i="31"/>
  <c r="F446" i="31"/>
  <c r="F447" i="31"/>
  <c r="F448" i="31"/>
  <c r="F449" i="31"/>
  <c r="F450" i="31"/>
  <c r="F451" i="31"/>
  <c r="F452" i="31"/>
  <c r="F453" i="31"/>
  <c r="F454" i="31"/>
  <c r="F455" i="31"/>
  <c r="F456" i="31"/>
  <c r="F457" i="31"/>
  <c r="F458" i="31"/>
  <c r="F459" i="31"/>
  <c r="F460" i="31"/>
  <c r="F461" i="31"/>
  <c r="F462" i="31"/>
  <c r="F463" i="31"/>
  <c r="F464" i="31"/>
  <c r="F465" i="31"/>
  <c r="F466" i="31"/>
  <c r="F467" i="31"/>
  <c r="F468" i="31"/>
  <c r="F469" i="31"/>
  <c r="F470" i="31"/>
  <c r="F471" i="31"/>
  <c r="F472" i="31"/>
  <c r="F473" i="31"/>
  <c r="F474" i="31"/>
  <c r="F475" i="31"/>
  <c r="F476" i="31"/>
  <c r="F477" i="31"/>
  <c r="F478" i="31"/>
  <c r="F479" i="31"/>
  <c r="F480" i="31"/>
  <c r="F481" i="31"/>
  <c r="F482" i="31"/>
  <c r="F483" i="31"/>
  <c r="F484" i="31"/>
  <c r="F485" i="31"/>
  <c r="F486" i="31"/>
  <c r="F487" i="31"/>
  <c r="F488" i="31"/>
  <c r="F489" i="31"/>
  <c r="F490" i="31"/>
  <c r="F491" i="31"/>
  <c r="F492" i="31"/>
  <c r="F493" i="31"/>
  <c r="F494" i="31"/>
  <c r="F495" i="31"/>
  <c r="F496" i="31"/>
  <c r="F497" i="31"/>
  <c r="F498" i="31"/>
  <c r="F499" i="31"/>
  <c r="F500" i="31"/>
  <c r="F501" i="31"/>
  <c r="F502" i="31"/>
  <c r="F503" i="31"/>
  <c r="F504" i="31"/>
  <c r="F505" i="31"/>
  <c r="F506" i="31"/>
  <c r="F507" i="31"/>
  <c r="F508" i="31"/>
  <c r="F509" i="31"/>
  <c r="F510" i="31"/>
  <c r="F511" i="31"/>
  <c r="F512" i="31"/>
  <c r="F513" i="31"/>
  <c r="F514" i="31"/>
  <c r="F515" i="31"/>
  <c r="F516" i="31"/>
  <c r="F517" i="31"/>
  <c r="F518" i="31"/>
  <c r="F519" i="31"/>
  <c r="F520" i="31"/>
  <c r="F521" i="31"/>
  <c r="F522" i="31"/>
  <c r="F523" i="31"/>
  <c r="F524" i="31"/>
  <c r="F525" i="31"/>
  <c r="F526" i="31"/>
  <c r="F527" i="31"/>
  <c r="F528" i="31"/>
  <c r="F529" i="31"/>
  <c r="F530" i="31"/>
  <c r="F531" i="31"/>
  <c r="F532" i="31"/>
  <c r="F533" i="31"/>
  <c r="F534" i="31"/>
  <c r="F535" i="31"/>
  <c r="F536" i="31"/>
  <c r="F537" i="31"/>
  <c r="F538" i="31"/>
  <c r="F539" i="31"/>
  <c r="F540" i="31"/>
  <c r="F541" i="31"/>
  <c r="F542" i="31"/>
  <c r="F543" i="31"/>
  <c r="F544" i="31"/>
  <c r="F545" i="31"/>
  <c r="F546" i="31"/>
  <c r="F547" i="31"/>
  <c r="F548" i="31"/>
  <c r="F549" i="31"/>
  <c r="F550" i="31"/>
  <c r="F551" i="31"/>
  <c r="F552" i="31"/>
  <c r="F553" i="31"/>
  <c r="F554" i="31"/>
  <c r="F555" i="31"/>
  <c r="F556" i="31"/>
  <c r="F557" i="31"/>
  <c r="F558" i="31"/>
  <c r="F559" i="31"/>
  <c r="F560" i="31"/>
  <c r="F561" i="31"/>
  <c r="F562" i="31"/>
  <c r="F563" i="31"/>
  <c r="F564" i="31"/>
  <c r="F565" i="31"/>
  <c r="F566" i="31"/>
  <c r="F567" i="31"/>
  <c r="F568" i="31"/>
  <c r="F569" i="31"/>
  <c r="F570" i="31"/>
  <c r="F571" i="31"/>
  <c r="F572" i="31"/>
  <c r="F573" i="31"/>
  <c r="F574" i="31"/>
  <c r="F575" i="31"/>
  <c r="F576" i="31"/>
  <c r="F577" i="31"/>
  <c r="F578" i="31"/>
  <c r="F579" i="31"/>
  <c r="F580" i="31"/>
  <c r="F581" i="31"/>
  <c r="F582" i="31"/>
  <c r="F583" i="31"/>
  <c r="F584" i="31"/>
  <c r="F585" i="31"/>
  <c r="F586" i="31"/>
  <c r="F587" i="31"/>
  <c r="F588" i="31"/>
  <c r="F589" i="31"/>
  <c r="F590" i="31"/>
  <c r="F591" i="31"/>
  <c r="F592" i="31"/>
  <c r="F593" i="31"/>
  <c r="F594" i="31"/>
  <c r="F595" i="31"/>
  <c r="F596" i="31"/>
  <c r="F597" i="31"/>
  <c r="F598" i="31"/>
  <c r="F599" i="31"/>
  <c r="F600" i="31"/>
  <c r="F601" i="31"/>
  <c r="F602" i="31"/>
  <c r="F603" i="31"/>
  <c r="F604" i="31"/>
  <c r="F605" i="31"/>
  <c r="F606" i="31"/>
  <c r="F607" i="31"/>
  <c r="F608" i="31"/>
  <c r="F609" i="31"/>
  <c r="F610" i="31"/>
  <c r="F611" i="31"/>
  <c r="F612" i="31"/>
  <c r="F613" i="31"/>
  <c r="F614" i="31"/>
  <c r="F615" i="31"/>
  <c r="F616" i="31"/>
  <c r="F617" i="31"/>
  <c r="F618" i="31"/>
  <c r="F619" i="31"/>
  <c r="F620" i="31"/>
  <c r="F621" i="31"/>
  <c r="F622" i="31"/>
  <c r="F623" i="31"/>
  <c r="F624" i="31"/>
  <c r="F625" i="31"/>
  <c r="F626" i="31"/>
  <c r="F627" i="31"/>
  <c r="F628" i="31"/>
  <c r="F629" i="31"/>
  <c r="F630" i="31"/>
  <c r="F631" i="31"/>
  <c r="F632" i="31"/>
  <c r="F633" i="31"/>
  <c r="F634" i="31"/>
  <c r="F635" i="31"/>
  <c r="F636" i="31"/>
  <c r="F637" i="31"/>
  <c r="F638" i="31"/>
  <c r="F639" i="31"/>
  <c r="F640" i="31"/>
  <c r="F641" i="31"/>
  <c r="F642" i="31"/>
  <c r="F643" i="31"/>
  <c r="F644" i="31"/>
  <c r="F645" i="31"/>
  <c r="F646" i="31"/>
  <c r="F647" i="31"/>
  <c r="F648" i="31"/>
  <c r="F649" i="31"/>
  <c r="F650" i="31"/>
  <c r="F651" i="31"/>
  <c r="F652" i="31"/>
  <c r="F653" i="31"/>
  <c r="F654" i="31"/>
  <c r="F655" i="31"/>
  <c r="F656" i="31"/>
  <c r="F657" i="31"/>
  <c r="F658" i="31"/>
  <c r="F659" i="31"/>
  <c r="F660" i="31"/>
  <c r="F661" i="31"/>
  <c r="F662" i="31"/>
  <c r="F663" i="31"/>
  <c r="F664" i="31"/>
  <c r="F665" i="31"/>
  <c r="F666" i="31"/>
  <c r="F667" i="31"/>
  <c r="F668" i="31"/>
  <c r="F669" i="31"/>
  <c r="F670" i="31"/>
  <c r="F671" i="31"/>
  <c r="F672" i="31"/>
  <c r="F673" i="31"/>
  <c r="F674" i="31"/>
  <c r="F675" i="31"/>
  <c r="F676" i="31"/>
  <c r="F677" i="31"/>
  <c r="F678" i="31"/>
  <c r="F679" i="31"/>
  <c r="F680" i="31"/>
  <c r="F681" i="31"/>
  <c r="F682" i="31"/>
  <c r="F683" i="31"/>
  <c r="F684" i="31"/>
  <c r="F685" i="31"/>
  <c r="F686" i="31"/>
  <c r="F687" i="31"/>
  <c r="F688" i="31"/>
  <c r="F689" i="31"/>
  <c r="F690" i="31"/>
  <c r="F691" i="31"/>
  <c r="F692" i="31"/>
  <c r="F693" i="31"/>
  <c r="F694" i="31"/>
  <c r="F695" i="31"/>
  <c r="F696" i="31"/>
  <c r="F697" i="31"/>
  <c r="F698" i="31"/>
  <c r="F699" i="31"/>
  <c r="F700" i="31"/>
  <c r="F701" i="31"/>
  <c r="F702" i="31"/>
  <c r="F703" i="31"/>
  <c r="F704" i="31"/>
  <c r="F705" i="31"/>
  <c r="F706" i="31"/>
  <c r="F707" i="31"/>
  <c r="F708" i="31"/>
  <c r="F709" i="31"/>
  <c r="F710" i="31"/>
  <c r="F711" i="31"/>
  <c r="F712" i="31"/>
  <c r="F713" i="31"/>
  <c r="F714" i="31"/>
  <c r="F715" i="31"/>
  <c r="F716" i="31"/>
  <c r="F717" i="31"/>
  <c r="F718" i="31"/>
  <c r="F719" i="31"/>
  <c r="F720" i="31"/>
  <c r="F721" i="31"/>
  <c r="F722" i="31"/>
  <c r="F723" i="31"/>
  <c r="F724" i="31"/>
  <c r="F725" i="31"/>
  <c r="F726" i="31"/>
  <c r="F727" i="31"/>
  <c r="F728" i="31"/>
  <c r="F729" i="31"/>
  <c r="F730" i="31"/>
  <c r="F731" i="31"/>
  <c r="F732" i="31"/>
  <c r="F733" i="31"/>
  <c r="F734" i="31"/>
  <c r="F735" i="31"/>
  <c r="F736" i="31"/>
  <c r="F737" i="31"/>
  <c r="F738" i="31"/>
  <c r="F739" i="31"/>
  <c r="F740" i="31"/>
  <c r="F741" i="31"/>
  <c r="F742" i="31"/>
  <c r="F743" i="31"/>
  <c r="F744" i="31"/>
  <c r="F745" i="31"/>
  <c r="F746" i="31"/>
  <c r="F747" i="31"/>
  <c r="F748" i="31"/>
  <c r="F749" i="31"/>
  <c r="F750" i="31"/>
  <c r="F751" i="31"/>
  <c r="F752" i="31"/>
  <c r="F753" i="31"/>
  <c r="F754" i="31"/>
  <c r="F755" i="31"/>
  <c r="F756" i="31"/>
  <c r="F757" i="31"/>
  <c r="F758" i="31"/>
  <c r="F759" i="31"/>
  <c r="F760" i="31"/>
  <c r="F761" i="31"/>
  <c r="F762" i="31"/>
  <c r="F763" i="31"/>
  <c r="F764" i="31"/>
  <c r="F765" i="31"/>
  <c r="F766" i="31"/>
  <c r="F767" i="31"/>
  <c r="F768" i="31"/>
  <c r="F769" i="31"/>
  <c r="F770" i="31"/>
  <c r="F771" i="31"/>
  <c r="A19" i="17"/>
  <c r="D19" i="17" s="1"/>
  <c r="A18" i="17"/>
  <c r="D18" i="17" s="1"/>
  <c r="A17" i="17"/>
  <c r="F17" i="17" s="1"/>
  <c r="A16" i="17"/>
  <c r="F16" i="17" s="1"/>
  <c r="A15" i="17"/>
  <c r="D15" i="17" s="1"/>
  <c r="A12" i="17"/>
  <c r="A11" i="17"/>
  <c r="F11" i="17" s="1"/>
  <c r="A10" i="17"/>
  <c r="C10" i="17" s="1"/>
  <c r="A9" i="17"/>
  <c r="F9" i="17" s="1"/>
  <c r="A26" i="17"/>
  <c r="C26" i="17" s="1"/>
  <c r="A25" i="17"/>
  <c r="C25" i="17" s="1"/>
  <c r="A24" i="17"/>
  <c r="D24" i="17" s="1"/>
  <c r="A23" i="17"/>
  <c r="F23" i="17" s="1"/>
  <c r="A22" i="17"/>
  <c r="C22" i="17" s="1"/>
  <c r="E7" i="26"/>
  <c r="E8" i="26"/>
  <c r="E9" i="26"/>
  <c r="E10" i="26"/>
  <c r="E11" i="26"/>
  <c r="E12" i="26"/>
  <c r="E13" i="26"/>
  <c r="E14" i="26"/>
  <c r="E15" i="26"/>
  <c r="E16" i="26"/>
  <c r="E17" i="26"/>
  <c r="E18" i="26"/>
  <c r="E19" i="26"/>
  <c r="E20" i="26"/>
  <c r="E21" i="26"/>
  <c r="E22" i="26"/>
  <c r="E23" i="26"/>
  <c r="E24" i="26"/>
  <c r="E25" i="26"/>
  <c r="E6" i="26"/>
  <c r="C9" i="17" l="1"/>
  <c r="G9" i="17" s="1"/>
  <c r="D8" i="17"/>
  <c r="D12" i="17"/>
  <c r="D11" i="17"/>
  <c r="D10" i="17"/>
  <c r="D9" i="17"/>
  <c r="C8" i="17"/>
  <c r="F10" i="17"/>
  <c r="F12" i="17" s="1"/>
  <c r="C12" i="17"/>
  <c r="C11" i="17"/>
  <c r="C18" i="17"/>
  <c r="E18" i="17" s="1"/>
  <c r="H18" i="17" s="1"/>
  <c r="C17" i="17"/>
  <c r="G17" i="17" s="1"/>
  <c r="F19" i="17"/>
  <c r="D17" i="17"/>
  <c r="D16" i="17"/>
  <c r="F18" i="17"/>
  <c r="C19" i="17"/>
  <c r="E19" i="17" s="1"/>
  <c r="F15" i="17"/>
  <c r="C16" i="17"/>
  <c r="C15" i="17"/>
  <c r="F22" i="17"/>
  <c r="G22" i="17" s="1"/>
  <c r="D26" i="17"/>
  <c r="E26" i="17" s="1"/>
  <c r="D25" i="17"/>
  <c r="E25" i="17" s="1"/>
  <c r="D23" i="17"/>
  <c r="D22" i="17"/>
  <c r="E22" i="17" s="1"/>
  <c r="F25" i="17"/>
  <c r="G25" i="17" s="1"/>
  <c r="F24" i="17"/>
  <c r="F26" i="17"/>
  <c r="G26" i="17" s="1"/>
  <c r="C23" i="17"/>
  <c r="C24" i="17"/>
  <c r="E24" i="17" s="1"/>
  <c r="F84" i="18"/>
  <c r="E9" i="17" l="1"/>
  <c r="E8" i="17"/>
  <c r="E11" i="17"/>
  <c r="E12" i="17"/>
  <c r="C13" i="17"/>
  <c r="D13" i="17"/>
  <c r="G18" i="17"/>
  <c r="E17" i="17"/>
  <c r="H17" i="17" s="1"/>
  <c r="E16" i="17"/>
  <c r="H16" i="17" s="1"/>
  <c r="G19" i="17"/>
  <c r="G23" i="17"/>
  <c r="E23" i="17"/>
  <c r="H23" i="17" s="1"/>
  <c r="G16" i="17"/>
  <c r="G15" i="17"/>
  <c r="E15" i="17"/>
  <c r="H15" i="17" s="1"/>
  <c r="E10" i="17"/>
  <c r="E13" i="17" s="1"/>
  <c r="G11" i="17"/>
  <c r="G8" i="17"/>
  <c r="G12" i="17"/>
  <c r="H25" i="17"/>
  <c r="G10" i="17"/>
  <c r="G24" i="17"/>
  <c r="F13" i="17"/>
  <c r="H22" i="17"/>
  <c r="D20" i="17"/>
  <c r="H19" i="17"/>
  <c r="H24" i="17"/>
  <c r="D27" i="17"/>
  <c r="H26" i="17"/>
  <c r="C6" i="17"/>
  <c r="E27" i="17" l="1"/>
  <c r="E20" i="17"/>
  <c r="C3" i="17"/>
  <c r="C4" i="17"/>
  <c r="C5" i="17"/>
  <c r="H11" i="17" l="1"/>
  <c r="H8" i="17"/>
  <c r="H9" i="17"/>
  <c r="H10" i="17"/>
  <c r="H12" i="17" l="1"/>
  <c r="C7" i="26"/>
  <c r="F7" i="26"/>
  <c r="G7" i="26"/>
  <c r="H7" i="26"/>
  <c r="I7" i="26"/>
  <c r="J7" i="26"/>
  <c r="C8" i="26"/>
  <c r="F8" i="26"/>
  <c r="G8" i="26"/>
  <c r="H8" i="26"/>
  <c r="I8" i="26"/>
  <c r="J8" i="26"/>
  <c r="C9" i="26"/>
  <c r="F9" i="26"/>
  <c r="G9" i="26"/>
  <c r="H9" i="26"/>
  <c r="I9" i="26"/>
  <c r="J9" i="26"/>
  <c r="C10" i="26"/>
  <c r="F10" i="26"/>
  <c r="G10" i="26"/>
  <c r="H10" i="26"/>
  <c r="I10" i="26"/>
  <c r="J10" i="26"/>
  <c r="C11" i="26"/>
  <c r="F11" i="26"/>
  <c r="G11" i="26"/>
  <c r="H11" i="26"/>
  <c r="I11" i="26"/>
  <c r="J11" i="26"/>
  <c r="C12" i="26"/>
  <c r="F12" i="26"/>
  <c r="G12" i="26"/>
  <c r="H12" i="26"/>
  <c r="I12" i="26"/>
  <c r="J12" i="26"/>
  <c r="C13" i="26"/>
  <c r="F13" i="26"/>
  <c r="G13" i="26"/>
  <c r="H13" i="26"/>
  <c r="I13" i="26"/>
  <c r="J13" i="26"/>
  <c r="C14" i="26"/>
  <c r="F14" i="26"/>
  <c r="G14" i="26"/>
  <c r="H14" i="26"/>
  <c r="I14" i="26"/>
  <c r="J14" i="26"/>
  <c r="C15" i="26"/>
  <c r="F15" i="26"/>
  <c r="G15" i="26"/>
  <c r="H15" i="26"/>
  <c r="I15" i="26"/>
  <c r="J15" i="26"/>
  <c r="C16" i="26"/>
  <c r="F16" i="26"/>
  <c r="G16" i="26"/>
  <c r="H16" i="26"/>
  <c r="I16" i="26"/>
  <c r="J16" i="26"/>
  <c r="C17" i="26"/>
  <c r="F17" i="26"/>
  <c r="G17" i="26"/>
  <c r="H17" i="26"/>
  <c r="I17" i="26"/>
  <c r="J17" i="26"/>
  <c r="C18" i="26"/>
  <c r="F18" i="26"/>
  <c r="G18" i="26"/>
  <c r="H18" i="26"/>
  <c r="I18" i="26"/>
  <c r="J18" i="26"/>
  <c r="C19" i="26"/>
  <c r="F19" i="26"/>
  <c r="G19" i="26"/>
  <c r="H19" i="26"/>
  <c r="I19" i="26"/>
  <c r="J19" i="26"/>
  <c r="C20" i="26"/>
  <c r="F20" i="26"/>
  <c r="G20" i="26"/>
  <c r="H20" i="26"/>
  <c r="I20" i="26"/>
  <c r="J20" i="26"/>
  <c r="C21" i="26"/>
  <c r="F21" i="26"/>
  <c r="G21" i="26"/>
  <c r="H21" i="26"/>
  <c r="I21" i="26"/>
  <c r="J21" i="26"/>
  <c r="C22" i="26"/>
  <c r="F22" i="26"/>
  <c r="G22" i="26"/>
  <c r="H22" i="26"/>
  <c r="I22" i="26"/>
  <c r="J22" i="26"/>
  <c r="C23" i="26"/>
  <c r="F23" i="26"/>
  <c r="G23" i="26"/>
  <c r="H23" i="26"/>
  <c r="I23" i="26"/>
  <c r="J23" i="26"/>
  <c r="C24" i="26"/>
  <c r="F24" i="26"/>
  <c r="G24" i="26"/>
  <c r="H24" i="26"/>
  <c r="I24" i="26"/>
  <c r="J24" i="26"/>
  <c r="C25" i="26"/>
  <c r="F25" i="26"/>
  <c r="G25" i="26"/>
  <c r="H25" i="26"/>
  <c r="I25" i="26"/>
  <c r="J25" i="26"/>
  <c r="K7" i="26"/>
  <c r="K8" i="26"/>
  <c r="K9" i="26"/>
  <c r="K10" i="26"/>
  <c r="L10" i="26"/>
  <c r="K11" i="26"/>
  <c r="K12" i="26"/>
  <c r="A25" i="26"/>
  <c r="A24" i="26"/>
  <c r="A23" i="26"/>
  <c r="A22" i="26"/>
  <c r="A21" i="26"/>
  <c r="A20" i="26"/>
  <c r="M53" i="26"/>
  <c r="M55" i="26"/>
  <c r="M57" i="26"/>
  <c r="M59" i="26"/>
  <c r="M61" i="26"/>
  <c r="M32" i="26"/>
  <c r="M34" i="26"/>
  <c r="M36" i="26"/>
  <c r="M38" i="26"/>
  <c r="M40" i="26"/>
  <c r="K52" i="26"/>
  <c r="K54" i="26"/>
  <c r="K56" i="26"/>
  <c r="K58" i="26"/>
  <c r="K60" i="26"/>
  <c r="D48" i="26"/>
  <c r="D49" i="26"/>
  <c r="D50" i="26"/>
  <c r="D51" i="26"/>
  <c r="D52" i="26"/>
  <c r="D53" i="26"/>
  <c r="D54" i="26"/>
  <c r="D55" i="26"/>
  <c r="D56" i="26"/>
  <c r="D57" i="26"/>
  <c r="D58" i="26"/>
  <c r="D59" i="26"/>
  <c r="D60" i="26"/>
  <c r="D61" i="26"/>
  <c r="D62" i="26"/>
  <c r="D63" i="26"/>
  <c r="D64" i="26"/>
  <c r="D65" i="26"/>
  <c r="D66" i="26"/>
  <c r="D47" i="26"/>
  <c r="D27" i="26"/>
  <c r="D28" i="26"/>
  <c r="D29" i="26"/>
  <c r="D30" i="26"/>
  <c r="D31" i="26"/>
  <c r="D32" i="26"/>
  <c r="D33" i="26"/>
  <c r="D34" i="26"/>
  <c r="D35" i="26"/>
  <c r="D36" i="26"/>
  <c r="D37" i="26"/>
  <c r="D38" i="26"/>
  <c r="D39" i="26"/>
  <c r="D40" i="26"/>
  <c r="D41" i="26"/>
  <c r="D42" i="26"/>
  <c r="D43" i="26"/>
  <c r="D44" i="26"/>
  <c r="D45" i="26"/>
  <c r="D46" i="26"/>
  <c r="D26" i="26"/>
  <c r="C52" i="26"/>
  <c r="C53" i="26"/>
  <c r="C54" i="26"/>
  <c r="C55" i="26"/>
  <c r="C56" i="26"/>
  <c r="C57" i="26"/>
  <c r="C58" i="26"/>
  <c r="C59" i="26"/>
  <c r="C60" i="26"/>
  <c r="C61" i="26"/>
  <c r="C62" i="26"/>
  <c r="C63" i="26"/>
  <c r="C64" i="26"/>
  <c r="C65" i="26"/>
  <c r="C66" i="26"/>
  <c r="C51" i="26"/>
  <c r="C50" i="26"/>
  <c r="C49" i="26"/>
  <c r="C48" i="26"/>
  <c r="C47" i="26"/>
  <c r="A56" i="26"/>
  <c r="A57" i="26"/>
  <c r="A58" i="26"/>
  <c r="A59" i="26"/>
  <c r="A60" i="26"/>
  <c r="A61" i="26"/>
  <c r="A62" i="26"/>
  <c r="A63" i="26"/>
  <c r="A64" i="26"/>
  <c r="A65" i="26"/>
  <c r="A66" i="26"/>
  <c r="C27" i="26"/>
  <c r="C28" i="26"/>
  <c r="C29" i="26"/>
  <c r="C30" i="26"/>
  <c r="C31" i="26"/>
  <c r="C32" i="26"/>
  <c r="C33" i="26"/>
  <c r="C34" i="26"/>
  <c r="C35" i="26"/>
  <c r="C36" i="26"/>
  <c r="C37" i="26"/>
  <c r="C38" i="26"/>
  <c r="C39" i="26"/>
  <c r="C40" i="26"/>
  <c r="C41" i="26"/>
  <c r="C42" i="26"/>
  <c r="C43" i="26"/>
  <c r="C44" i="26"/>
  <c r="C45" i="26"/>
  <c r="C46" i="26"/>
  <c r="C26" i="26"/>
  <c r="A27" i="26"/>
  <c r="A28" i="26"/>
  <c r="A29" i="26"/>
  <c r="A30" i="26"/>
  <c r="A31" i="26"/>
  <c r="A32" i="26"/>
  <c r="A33" i="26"/>
  <c r="A34" i="26"/>
  <c r="A35" i="26"/>
  <c r="A36" i="26"/>
  <c r="A37" i="26"/>
  <c r="A38" i="26"/>
  <c r="A39" i="26"/>
  <c r="A40" i="26"/>
  <c r="A41" i="26"/>
  <c r="A42" i="26"/>
  <c r="A43" i="26"/>
  <c r="A44" i="26"/>
  <c r="A45" i="26"/>
  <c r="A46" i="26"/>
  <c r="A47" i="26"/>
  <c r="A48" i="26"/>
  <c r="A49" i="26"/>
  <c r="A50" i="26"/>
  <c r="A51" i="26"/>
  <c r="A52" i="26"/>
  <c r="A53" i="26"/>
  <c r="A54" i="26"/>
  <c r="A55" i="26"/>
  <c r="K48" i="26"/>
  <c r="M48" i="26"/>
  <c r="N49" i="26"/>
  <c r="K49" i="26"/>
  <c r="M49" i="26"/>
  <c r="K50" i="26"/>
  <c r="M50" i="26"/>
  <c r="K51" i="26"/>
  <c r="M51" i="26"/>
  <c r="N52" i="26"/>
  <c r="M52" i="26"/>
  <c r="N53" i="26"/>
  <c r="K53" i="26"/>
  <c r="M54" i="26"/>
  <c r="K55" i="26"/>
  <c r="N56" i="26"/>
  <c r="M56" i="26"/>
  <c r="N57" i="26"/>
  <c r="K57" i="26"/>
  <c r="M58" i="26"/>
  <c r="K59" i="26"/>
  <c r="N60" i="26"/>
  <c r="M60" i="26"/>
  <c r="N61" i="26"/>
  <c r="K61" i="26"/>
  <c r="M27" i="26"/>
  <c r="M28" i="26"/>
  <c r="M29" i="26"/>
  <c r="M30" i="26"/>
  <c r="M31" i="26"/>
  <c r="M33" i="26"/>
  <c r="M35" i="26"/>
  <c r="M37" i="26"/>
  <c r="M39" i="26"/>
  <c r="M41" i="26"/>
  <c r="P8" i="26" l="1"/>
  <c r="K37" i="26"/>
  <c r="K30" i="26"/>
  <c r="K34" i="26"/>
  <c r="K27" i="26"/>
  <c r="K35" i="26"/>
  <c r="K38" i="26"/>
  <c r="K36" i="26"/>
  <c r="K40" i="26"/>
  <c r="K32" i="26"/>
  <c r="K28" i="26"/>
  <c r="K41" i="26"/>
  <c r="K33" i="26"/>
  <c r="K29" i="26"/>
  <c r="K39" i="26"/>
  <c r="K31" i="26"/>
  <c r="P12" i="26"/>
  <c r="P10" i="26"/>
  <c r="P11" i="26"/>
  <c r="P9" i="26"/>
  <c r="L11" i="26"/>
  <c r="N58" i="26"/>
  <c r="N54" i="26"/>
  <c r="N50" i="26"/>
  <c r="N59" i="26"/>
  <c r="N55" i="26"/>
  <c r="L7" i="26"/>
  <c r="L9" i="26"/>
  <c r="L12" i="26"/>
  <c r="L8" i="26"/>
  <c r="N51" i="26"/>
  <c r="N48" i="26"/>
  <c r="O60" i="26"/>
  <c r="O56" i="26"/>
  <c r="O52" i="26"/>
  <c r="O48" i="26"/>
  <c r="O61" i="26"/>
  <c r="O57" i="26"/>
  <c r="O53" i="26"/>
  <c r="O49" i="26"/>
  <c r="O58" i="26"/>
  <c r="O54" i="26"/>
  <c r="O50" i="26"/>
  <c r="N40" i="26"/>
  <c r="N36" i="26"/>
  <c r="N41" i="26"/>
  <c r="O36" i="26"/>
  <c r="O40" i="26"/>
  <c r="P7" i="26" l="1"/>
  <c r="O55" i="26"/>
  <c r="L59" i="26"/>
  <c r="L41" i="26"/>
  <c r="L34" i="26"/>
  <c r="L38" i="26"/>
  <c r="O39" i="26"/>
  <c r="N39" i="26"/>
  <c r="P52" i="26"/>
  <c r="L52" i="26"/>
  <c r="P56" i="26"/>
  <c r="L56" i="26"/>
  <c r="P60" i="26"/>
  <c r="L60" i="26"/>
  <c r="L37" i="26"/>
  <c r="L31" i="26"/>
  <c r="O33" i="26"/>
  <c r="N33" i="26"/>
  <c r="O32" i="26"/>
  <c r="N32" i="26"/>
  <c r="P53" i="26"/>
  <c r="L53" i="26"/>
  <c r="P57" i="26"/>
  <c r="L57" i="26"/>
  <c r="P61" i="26"/>
  <c r="L61" i="26"/>
  <c r="O51" i="26"/>
  <c r="O59" i="26"/>
  <c r="L40" i="26"/>
  <c r="L33" i="26"/>
  <c r="O35" i="26"/>
  <c r="N35" i="26"/>
  <c r="O38" i="26"/>
  <c r="N38" i="26"/>
  <c r="P55" i="26"/>
  <c r="L55" i="26"/>
  <c r="L35" i="26"/>
  <c r="L39" i="26"/>
  <c r="P32" i="26"/>
  <c r="L32" i="26"/>
  <c r="L36" i="26"/>
  <c r="O41" i="26"/>
  <c r="O31" i="26"/>
  <c r="N31" i="26"/>
  <c r="O34" i="26"/>
  <c r="N34" i="26"/>
  <c r="O37" i="26"/>
  <c r="N37" i="26"/>
  <c r="P54" i="26"/>
  <c r="L54" i="26"/>
  <c r="P58" i="26"/>
  <c r="L58" i="26"/>
  <c r="P48" i="26"/>
  <c r="L48" i="26"/>
  <c r="P49" i="26"/>
  <c r="L49" i="26"/>
  <c r="P50" i="26"/>
  <c r="L50" i="26"/>
  <c r="L51" i="26"/>
  <c r="L28" i="26"/>
  <c r="O30" i="26"/>
  <c r="N30" i="26"/>
  <c r="L29" i="26"/>
  <c r="L27" i="26"/>
  <c r="O27" i="26"/>
  <c r="N27" i="26"/>
  <c r="L30" i="26"/>
  <c r="O29" i="26"/>
  <c r="N29" i="26"/>
  <c r="O28" i="26"/>
  <c r="N28" i="26"/>
  <c r="P34" i="26"/>
  <c r="P36" i="26"/>
  <c r="P40" i="26"/>
  <c r="P39" i="26" l="1"/>
  <c r="P41" i="26"/>
  <c r="P38" i="26"/>
  <c r="P30" i="26"/>
  <c r="P28" i="26"/>
  <c r="P31" i="26"/>
  <c r="P35" i="26"/>
  <c r="P33" i="26"/>
  <c r="P27" i="26"/>
  <c r="P51" i="26"/>
  <c r="P37" i="26"/>
  <c r="P59" i="26"/>
  <c r="P29" i="26"/>
  <c r="F6" i="26"/>
  <c r="G6" i="26"/>
  <c r="H6" i="26"/>
  <c r="I6" i="26"/>
  <c r="J6" i="26"/>
  <c r="C6" i="26"/>
  <c r="A12" i="26"/>
  <c r="A13" i="26"/>
  <c r="A14" i="26"/>
  <c r="A15" i="26"/>
  <c r="A16" i="26"/>
  <c r="A17" i="26"/>
  <c r="A18" i="26"/>
  <c r="A19" i="26"/>
  <c r="A26" i="26"/>
  <c r="P5" i="26"/>
  <c r="P4" i="26"/>
  <c r="P3" i="26"/>
  <c r="P2" i="26"/>
  <c r="A4" i="26"/>
  <c r="A5" i="26"/>
  <c r="A6" i="26"/>
  <c r="A7" i="26"/>
  <c r="A8" i="26"/>
  <c r="A9" i="26"/>
  <c r="A10" i="26"/>
  <c r="A11" i="26"/>
  <c r="A3" i="26"/>
  <c r="A2" i="26"/>
  <c r="K66" i="26" l="1"/>
  <c r="K65" i="26"/>
  <c r="K64" i="26"/>
  <c r="K63" i="26"/>
  <c r="K62" i="26"/>
  <c r="K47" i="26"/>
  <c r="M26" i="26"/>
  <c r="M42" i="26"/>
  <c r="M43" i="26"/>
  <c r="M44" i="26"/>
  <c r="M45" i="26"/>
  <c r="M46" i="26"/>
  <c r="M62" i="26"/>
  <c r="M63" i="26"/>
  <c r="M64" i="26"/>
  <c r="M65" i="26"/>
  <c r="M66" i="26"/>
  <c r="K6" i="26"/>
  <c r="L13" i="26"/>
  <c r="L14" i="26"/>
  <c r="K14" i="26"/>
  <c r="L15" i="26"/>
  <c r="K15" i="26"/>
  <c r="L16" i="26"/>
  <c r="K16" i="26"/>
  <c r="L17" i="26"/>
  <c r="K17" i="26"/>
  <c r="L18" i="26"/>
  <c r="K18" i="26"/>
  <c r="L19" i="26"/>
  <c r="K19" i="26"/>
  <c r="L20" i="26"/>
  <c r="K20" i="26"/>
  <c r="L21" i="26"/>
  <c r="K21" i="26"/>
  <c r="L22" i="26"/>
  <c r="K22" i="26"/>
  <c r="L23" i="26"/>
  <c r="K23" i="26"/>
  <c r="L24" i="26"/>
  <c r="K24" i="26"/>
  <c r="L25" i="26"/>
  <c r="K25" i="26"/>
  <c r="K43" i="26" l="1"/>
  <c r="K46" i="26"/>
  <c r="K42" i="26"/>
  <c r="K45" i="26"/>
  <c r="K44" i="26"/>
  <c r="P14" i="26"/>
  <c r="K26" i="26"/>
  <c r="C27" i="17"/>
  <c r="P19" i="26"/>
  <c r="K13" i="26"/>
  <c r="P22" i="26"/>
  <c r="L66" i="26"/>
  <c r="L64" i="26"/>
  <c r="L62" i="26"/>
  <c r="L65" i="26"/>
  <c r="L63" i="26"/>
  <c r="L47" i="26"/>
  <c r="M47" i="26"/>
  <c r="P16" i="26"/>
  <c r="P24" i="26"/>
  <c r="P15" i="26"/>
  <c r="P25" i="26"/>
  <c r="P21" i="26"/>
  <c r="P23" i="26"/>
  <c r="P20" i="26"/>
  <c r="P18" i="26"/>
  <c r="P17" i="26"/>
  <c r="P6" i="26"/>
  <c r="L6" i="26"/>
  <c r="N62" i="26"/>
  <c r="F20" i="17"/>
  <c r="H20" i="17" s="1"/>
  <c r="H13" i="17"/>
  <c r="C20" i="17"/>
  <c r="G20" i="17" l="1"/>
  <c r="L42" i="26"/>
  <c r="P13" i="26"/>
  <c r="L46" i="26"/>
  <c r="G13" i="17"/>
  <c r="N43" i="26"/>
  <c r="O44" i="26"/>
  <c r="N44" i="26"/>
  <c r="N64" i="26"/>
  <c r="O62" i="26"/>
  <c r="L45" i="26"/>
  <c r="N46" i="26"/>
  <c r="O45" i="26"/>
  <c r="N45" i="26"/>
  <c r="L44" i="26"/>
  <c r="N66" i="26"/>
  <c r="N42" i="26"/>
  <c r="N65" i="26"/>
  <c r="O63" i="26"/>
  <c r="N63" i="26"/>
  <c r="L43" i="26"/>
  <c r="N47" i="26"/>
  <c r="O26" i="26"/>
  <c r="N26" i="26"/>
  <c r="L26" i="26"/>
  <c r="P45" i="26" l="1"/>
  <c r="P26" i="26"/>
  <c r="P46" i="26"/>
  <c r="O46" i="26"/>
  <c r="P42" i="26"/>
  <c r="O42" i="26"/>
  <c r="P62" i="26"/>
  <c r="P64" i="26"/>
  <c r="O64" i="26"/>
  <c r="P43" i="26"/>
  <c r="O43" i="26"/>
  <c r="P44" i="26"/>
  <c r="P65" i="26"/>
  <c r="O65" i="26"/>
  <c r="P66" i="26"/>
  <c r="O66" i="26"/>
  <c r="P63" i="26"/>
  <c r="O47" i="26"/>
  <c r="P47" i="26"/>
  <c r="F27" i="17" l="1"/>
  <c r="H27" i="17" l="1"/>
  <c r="G27" i="17"/>
</calcChain>
</file>

<file path=xl/sharedStrings.xml><?xml version="1.0" encoding="utf-8"?>
<sst xmlns="http://schemas.openxmlformats.org/spreadsheetml/2006/main" count="12030" uniqueCount="874">
  <si>
    <t>CATEGORY</t>
  </si>
  <si>
    <t>Food Services</t>
  </si>
  <si>
    <t>Rate</t>
  </si>
  <si>
    <t xml:space="preserve">TOTAL </t>
  </si>
  <si>
    <t>Expenses</t>
  </si>
  <si>
    <t>Revenue</t>
  </si>
  <si>
    <t>President Executive Projects</t>
  </si>
  <si>
    <t>Weeks of Welcome</t>
  </si>
  <si>
    <t>Diversity Award Training</t>
  </si>
  <si>
    <t>Traditions Projects-Diver. Way</t>
  </si>
  <si>
    <t>University Press Newspaper</t>
  </si>
  <si>
    <t>Homecoming</t>
  </si>
  <si>
    <t>University Wide Stipends</t>
  </si>
  <si>
    <t>Director of Student Media</t>
  </si>
  <si>
    <t>LGBTQA Resource Center</t>
  </si>
  <si>
    <t>Boca Raton Student Union</t>
  </si>
  <si>
    <t>Fund</t>
  </si>
  <si>
    <t>Account Name:</t>
  </si>
  <si>
    <t>Programs and Services</t>
  </si>
  <si>
    <t>Support Services</t>
  </si>
  <si>
    <t>Travel</t>
  </si>
  <si>
    <t>SmartTag:</t>
  </si>
  <si>
    <t>TAG001496</t>
  </si>
  <si>
    <t>SmartTag</t>
  </si>
  <si>
    <t>OPS</t>
  </si>
  <si>
    <t>TAG000493</t>
  </si>
  <si>
    <t>TAG001294</t>
  </si>
  <si>
    <t>TAG001295</t>
  </si>
  <si>
    <t>TAG001296</t>
  </si>
  <si>
    <t>TAG001297</t>
  </si>
  <si>
    <t>TAG001309</t>
  </si>
  <si>
    <t>TAG001311</t>
  </si>
  <si>
    <t>TAG001313</t>
  </si>
  <si>
    <t>TAG001315</t>
  </si>
  <si>
    <t>TAG001488</t>
  </si>
  <si>
    <t>TAG001489</t>
  </si>
  <si>
    <t>TAG001492</t>
  </si>
  <si>
    <t>TAG001493</t>
  </si>
  <si>
    <t>TAG001494</t>
  </si>
  <si>
    <t>TAG001495</t>
  </si>
  <si>
    <t>TAG001498</t>
  </si>
  <si>
    <t>TAG001499</t>
  </si>
  <si>
    <t>TAG001500</t>
  </si>
  <si>
    <t>TAG001501</t>
  </si>
  <si>
    <t>TAG001502</t>
  </si>
  <si>
    <t>TAG001503</t>
  </si>
  <si>
    <t>TAG001504</t>
  </si>
  <si>
    <t>TAG001505</t>
  </si>
  <si>
    <t>TAG001506</t>
  </si>
  <si>
    <t>TAG001507</t>
  </si>
  <si>
    <t>TAG001508</t>
  </si>
  <si>
    <t>TAG001509</t>
  </si>
  <si>
    <t>TAG001510</t>
  </si>
  <si>
    <t>TAG001511</t>
  </si>
  <si>
    <t>TAG001513</t>
  </si>
  <si>
    <t>TAG001514</t>
  </si>
  <si>
    <t>TAG001515</t>
  </si>
  <si>
    <t>TAG001516</t>
  </si>
  <si>
    <t>TAG001517</t>
  </si>
  <si>
    <t>TAG001518</t>
  </si>
  <si>
    <t>TAG003502</t>
  </si>
  <si>
    <t>TAG003543</t>
  </si>
  <si>
    <t>TAG004958</t>
  </si>
  <si>
    <t>TAG001317</t>
  </si>
  <si>
    <t>TAG001320</t>
  </si>
  <si>
    <t>TAG001324</t>
  </si>
  <si>
    <t>TAG001330</t>
  </si>
  <si>
    <t>TAG001331</t>
  </si>
  <si>
    <t>TAG001332</t>
  </si>
  <si>
    <t>TAG001334</t>
  </si>
  <si>
    <t>TAG001336</t>
  </si>
  <si>
    <t>TAG001339</t>
  </si>
  <si>
    <t>TAG001341</t>
  </si>
  <si>
    <t>TAG001342</t>
  </si>
  <si>
    <t>TAG001345</t>
  </si>
  <si>
    <t>TAG001490</t>
  </si>
  <si>
    <t>TAG001298</t>
  </si>
  <si>
    <t>TAG001299</t>
  </si>
  <si>
    <t>TAG001300</t>
  </si>
  <si>
    <t>TAG001301</t>
  </si>
  <si>
    <t>TAG001307</t>
  </si>
  <si>
    <t>TAG001308</t>
  </si>
  <si>
    <t>TAG001321</t>
  </si>
  <si>
    <t>TAG001327</t>
  </si>
  <si>
    <t>TAG001329</t>
  </si>
  <si>
    <t>TAG001333</t>
  </si>
  <si>
    <t>TAG001337</t>
  </si>
  <si>
    <t>TAG001343</t>
  </si>
  <si>
    <t>TAG001310</t>
  </si>
  <si>
    <t>TAG001316</t>
  </si>
  <si>
    <t>TAG001319</t>
  </si>
  <si>
    <t>TAG001322</t>
  </si>
  <si>
    <t>TAG001323</t>
  </si>
  <si>
    <t>TAG001325</t>
  </si>
  <si>
    <t>TAG001326</t>
  </si>
  <si>
    <t>TAG001328</t>
  </si>
  <si>
    <t>TAG001344</t>
  </si>
  <si>
    <t>TAG006850</t>
  </si>
  <si>
    <t>Student Government Ride Share</t>
  </si>
  <si>
    <t>TAG001285</t>
  </si>
  <si>
    <t>TAG001286</t>
  </si>
  <si>
    <t>TAG001287</t>
  </si>
  <si>
    <t>TAG001288</t>
  </si>
  <si>
    <t>TAG001289</t>
  </si>
  <si>
    <t>TAG001290</t>
  </si>
  <si>
    <t>TAG001291</t>
  </si>
  <si>
    <t>TAG001292</t>
  </si>
  <si>
    <t>TAG001927</t>
  </si>
  <si>
    <t>TAG005101</t>
  </si>
  <si>
    <t>TAG001230</t>
  </si>
  <si>
    <t>TAG001231</t>
  </si>
  <si>
    <t>TAG001284</t>
  </si>
  <si>
    <t>VPSA A&amp;S Reserve</t>
  </si>
  <si>
    <t>TAG001686</t>
  </si>
  <si>
    <t>TAG001687</t>
  </si>
  <si>
    <t>TAG001924</t>
  </si>
  <si>
    <t>FAU Master Account Set: Budget Pool - OPS</t>
  </si>
  <si>
    <t>Student Government *1</t>
  </si>
  <si>
    <t>(Blank)</t>
  </si>
  <si>
    <t>TAG005800 Davie University Center</t>
  </si>
  <si>
    <t>FAU Master Account Set: Budget Pool - INTRA-Fund Transfers Out</t>
  </si>
  <si>
    <t>FAU Master Account Set: Budget Pool - Expense</t>
  </si>
  <si>
    <t>TAG004958 Student Government - University Mascot</t>
  </si>
  <si>
    <t>FAU Master Account Set: Budget Pool - INTER-Fund Transfers Out</t>
  </si>
  <si>
    <t>TAG003543 Boca Raton Student Union</t>
  </si>
  <si>
    <t>FAU Master Account Set: Budget Pool - Salaries &amp; Benefits (AMP, SP, Faculty)</t>
  </si>
  <si>
    <t>TAG003502 Student Government - Student Involvement</t>
  </si>
  <si>
    <t>TAG001518 Weeks of Welcome</t>
  </si>
  <si>
    <t>TAG001517 Student Government - Vice President's Executive Project</t>
  </si>
  <si>
    <t>TAG001516 Military and Veterans Student Success Center</t>
  </si>
  <si>
    <t>TAG001515 University Wide Stipends</t>
  </si>
  <si>
    <t>TAG001514 University Press Newspaper</t>
  </si>
  <si>
    <t>TAG001513 Traditions Projects-Diver. Way</t>
  </si>
  <si>
    <t>TAG001512 Student Leadership Conference</t>
  </si>
  <si>
    <t>TAG001511 Student Government - Senate</t>
  </si>
  <si>
    <t>TAG001510 Student Government - Operations</t>
  </si>
  <si>
    <t>TAG001509 Student Government - Advisor Office</t>
  </si>
  <si>
    <t>TAG001508 Student Government - Television Station</t>
  </si>
  <si>
    <t>TAG001507 Student Government - Judicial Branch</t>
  </si>
  <si>
    <t>TAG001506 Student Government - Elections</t>
  </si>
  <si>
    <t>TAG001505 Student Government - Accounting &amp; Budget Office</t>
  </si>
  <si>
    <t>TAG001504 Senate Contingency</t>
  </si>
  <si>
    <t>TAG001503 Radio Station</t>
  </si>
  <si>
    <t>TAG001502 President Executive Projects</t>
  </si>
  <si>
    <t>TAG001501 Student Accessibility Week</t>
  </si>
  <si>
    <t>TAG001500 Office of Greek Life</t>
  </si>
  <si>
    <t>TAG001499 Student Government - Lobby</t>
  </si>
  <si>
    <t>TAG001498 LGBTQA Resource Center</t>
  </si>
  <si>
    <t>TAG001496 Homecoming</t>
  </si>
  <si>
    <t>TAG001495 Graduate Student Association</t>
  </si>
  <si>
    <t>TAG001494 Graduate and Professional Clubs</t>
  </si>
  <si>
    <t>TAG001493 Diversity Award Training</t>
  </si>
  <si>
    <t>TAG001492 Director of Student Media</t>
  </si>
  <si>
    <t>TAG001490 Student Government - S.A.V.I</t>
  </si>
  <si>
    <t>TAG001489 Student Government - Program Board</t>
  </si>
  <si>
    <t>TAG001488 Student Government - Conference Travel</t>
  </si>
  <si>
    <t>TAG001347 Unallocated Student Activity Fees</t>
  </si>
  <si>
    <t>TAG001345 Student Government - Administration</t>
  </si>
  <si>
    <t>TAG001344 Student Government - Administration - Jupiter</t>
  </si>
  <si>
    <t>TAG001343 Student Government - Administration - Broward</t>
  </si>
  <si>
    <t>TAG001342 Black Student Union</t>
  </si>
  <si>
    <t>TAG001341 Student Government - Aids/Peer Education</t>
  </si>
  <si>
    <t>TAG001339 Student Government - Contingency</t>
  </si>
  <si>
    <t>TAG001337 Student Government - House Contingency Broward</t>
  </si>
  <si>
    <t>TAG001336 Student Government - COSO</t>
  </si>
  <si>
    <t>TAG001334 Student Government - Governor - Projects</t>
  </si>
  <si>
    <t>TAG001333 Student Government - ICC Revenue - Broward</t>
  </si>
  <si>
    <t>TAG001332 Student Government - Night Owls</t>
  </si>
  <si>
    <t>TAG001331 Student Government - Student Accessibility Services</t>
  </si>
  <si>
    <t>TAG001330 Student Government - Stipends</t>
  </si>
  <si>
    <t>TAG001329 Student Government - Stipends - Broward</t>
  </si>
  <si>
    <t>TAG001328 Campus Club Accounts - Jupiter</t>
  </si>
  <si>
    <t>TAG001327 Campus Club Accounts - Broward</t>
  </si>
  <si>
    <t>TAG001326 Campus Inter-Club Council - Jupiter</t>
  </si>
  <si>
    <t>TAG001325 Campus Student Government Marketing - Jupiter</t>
  </si>
  <si>
    <t>TAG001324 COSO Administration</t>
  </si>
  <si>
    <t>TAG001323 Diversity Student Services - Jupiter</t>
  </si>
  <si>
    <t>TAG001322 Student Government - Governor Executive Projects Jupiter</t>
  </si>
  <si>
    <t>TAG001321 Student Government - Governor Executive Projects Broward</t>
  </si>
  <si>
    <t>TAG001320 Student Government - House Projects</t>
  </si>
  <si>
    <t>TAG001319 Student Government - House Projects - Jupiter</t>
  </si>
  <si>
    <t>TAG001317 Sport Club Council</t>
  </si>
  <si>
    <t>TAG001316 Student Government - Student Affairs - Jupiter</t>
  </si>
  <si>
    <t>TAG001315 Student Government - Banquet</t>
  </si>
  <si>
    <t>TAG001313 Student Government - Campus Recreation Facility Ops</t>
  </si>
  <si>
    <t>TAG001311 Student Government - Program Board - Jupiter</t>
  </si>
  <si>
    <t>TAG001310 Student Government - S.A.V.I - Jupiter</t>
  </si>
  <si>
    <t>TAG001309 Student Government - Operations - Davie</t>
  </si>
  <si>
    <t>TAG001308 Broward Campus - Student Services</t>
  </si>
  <si>
    <t>TAG001307 Student Government - Cultural Awareness - Broward</t>
  </si>
  <si>
    <t>TAG001301 Student Government - Broward House Projects</t>
  </si>
  <si>
    <t>TAG001300 Student Government - Achievement Awards - Broward</t>
  </si>
  <si>
    <t>TAG001299 Student Government - Volunteer Center - Broward</t>
  </si>
  <si>
    <t>TAG001298 Student Government - Student Accessibility Services Broward</t>
  </si>
  <si>
    <t>TAG001297 Student Government - Involvement and Leadership - Davie</t>
  </si>
  <si>
    <t>TAG001296 Student Government - Owl Production - Broward</t>
  </si>
  <si>
    <t>TAG001295 Student Government - Wellness Center - Broward</t>
  </si>
  <si>
    <t>TAG001294 Student Government - Student Life and Recreation - Jupiter</t>
  </si>
  <si>
    <t>TAG000493 Jupiter - Burrow Activity Center</t>
  </si>
  <si>
    <t>Percentage Remaining</t>
  </si>
  <si>
    <t>Available Balance</t>
  </si>
  <si>
    <t>Total Actual/Reserved</t>
  </si>
  <si>
    <t>Commitment</t>
  </si>
  <si>
    <t>Obligation</t>
  </si>
  <si>
    <t>Actual Expenses/Transfer Out</t>
  </si>
  <si>
    <t>Adjusted Budget Expenses</t>
  </si>
  <si>
    <t>Amendments Expenses/Transfer Out</t>
  </si>
  <si>
    <t>Original Budget Expenses/Transfer Out</t>
  </si>
  <si>
    <t>Ledger Account Summary</t>
  </si>
  <si>
    <t>Fund Type</t>
  </si>
  <si>
    <t>Project</t>
  </si>
  <si>
    <t>Available</t>
  </si>
  <si>
    <t>Budget Amendment Status</t>
  </si>
  <si>
    <t>Include Payroll Details
Include Reserved Journals
Report by Accounting Date using Plan Structure</t>
  </si>
  <si>
    <t>Select Options</t>
  </si>
  <si>
    <t>FAU Operating Budget</t>
  </si>
  <si>
    <t>Budget Structure</t>
  </si>
  <si>
    <t>Period</t>
  </si>
  <si>
    <t>Select Cost Center or Cost Center Hierarchy</t>
  </si>
  <si>
    <t>Florida Atlantic University</t>
  </si>
  <si>
    <t>Company</t>
  </si>
  <si>
    <t>FAU Budget to Actual Expenses By SmartTag &amp; Fund Type</t>
  </si>
  <si>
    <t>SmartTag and Name</t>
  </si>
  <si>
    <t>TAG001347</t>
  </si>
  <si>
    <t>TAG001512</t>
  </si>
  <si>
    <t>TAG005800</t>
  </si>
  <si>
    <t>Row Labels</t>
  </si>
  <si>
    <t>Grand Total</t>
  </si>
  <si>
    <t>Column Labels</t>
  </si>
  <si>
    <t>Sum of Actual Expenses/Transfer Out</t>
  </si>
  <si>
    <t>Cost Center Hierarchy: Student Government Operating *4</t>
  </si>
  <si>
    <t>FY2018 - Jun</t>
  </si>
  <si>
    <t>Values</t>
  </si>
  <si>
    <t>Total Sum of Actual Expenses/Transfer Out</t>
  </si>
  <si>
    <t>Total Sum of Original Budget Expenses/Transfer Out</t>
  </si>
  <si>
    <t>Sum of Original Budget Expenses/Transfer Out</t>
  </si>
  <si>
    <t>FY2017 - Jun</t>
  </si>
  <si>
    <t>SmartTag Name</t>
  </si>
  <si>
    <t>Possible Merit/State  Benefit Increase @3 %</t>
  </si>
  <si>
    <t>Possible Merit/State Salary Increase @3 %</t>
  </si>
  <si>
    <t>Total Possible Merit/State</t>
  </si>
  <si>
    <t>University Wide</t>
  </si>
  <si>
    <t>Expense Type</t>
  </si>
  <si>
    <t>Expense Description</t>
  </si>
  <si>
    <t>Cost Center:</t>
  </si>
  <si>
    <t>Non Employee</t>
  </si>
  <si>
    <t># of Hrs/Wk</t>
  </si>
  <si>
    <t># of Wks</t>
  </si>
  <si>
    <t># of Positions</t>
  </si>
  <si>
    <t>Wages</t>
  </si>
  <si>
    <t>Fringe</t>
  </si>
  <si>
    <t>Total Amount</t>
  </si>
  <si>
    <t>Salaries &amp; Benefits</t>
  </si>
  <si>
    <t>Position #</t>
  </si>
  <si>
    <t>TAG001230 Jupiter Burrow Student Union - SG Reserve</t>
  </si>
  <si>
    <t>TAG001231 Boca Rec Fit Equip Replacement - SG Reserve</t>
  </si>
  <si>
    <t>P-7856(R) FY19 - BLDG 91/RM-ALL - Drywall repairs at recreation &amp; Fitness Center BLDG 91</t>
  </si>
  <si>
    <t>P-7857(R) FY19 - BLDG 91/RM-ALL - Fiber glass repair recreation &amp; Fitness Center BLDG 91</t>
  </si>
  <si>
    <t>P-7955(R) FY20 - RC-91  Studio B Floor Replacement</t>
  </si>
  <si>
    <t>P-7996(R) FY20 - Bldg.RC 91 Turnstile Replacement</t>
  </si>
  <si>
    <t>P-7997(R) FY20 - RC-91Campus Recreation 115E&amp;D-Replacing Tiles</t>
  </si>
  <si>
    <t>TAG001284 VPSA A&amp;S Reserve</t>
  </si>
  <si>
    <t>BT-685 FY17-CI+A - Student Union  Renovation-Boca</t>
  </si>
  <si>
    <t>TAG001285 Radio Station</t>
  </si>
  <si>
    <t>TAG001286 UWC - Owl TV</t>
  </si>
  <si>
    <t>TAG001287 UWC - UP Publication</t>
  </si>
  <si>
    <t>TAG001288 UP Publication</t>
  </si>
  <si>
    <t>TAG001289 Student Government - Program Board</t>
  </si>
  <si>
    <t>TAG001290 Student Government - Homecoming</t>
  </si>
  <si>
    <t>TAG001291 Student Government - Revenue</t>
  </si>
  <si>
    <t>TAG001292 Student Government - Book Loan Replacement</t>
  </si>
  <si>
    <t>BT-685 FY18-CI+A - Student Union  Renovation-Boca</t>
  </si>
  <si>
    <t>TAG001686 Davie/Broward Campus Rec - SG Reserve</t>
  </si>
  <si>
    <t>TAG001687 Davie Student Union - SG Reserve</t>
  </si>
  <si>
    <t>P-8019(R) FY20 - BC54 Student Union-New hand dryers to install in Bathrooms  at Davie  Campus</t>
  </si>
  <si>
    <t>TAG001924 Campus Rec Jupiter - SG Reserve</t>
  </si>
  <si>
    <t>TAG001927 Student Government - Alternative Breaks Revenue</t>
  </si>
  <si>
    <t>TAG005101 Student Government - University Mascot Revenue</t>
  </si>
  <si>
    <t>TAG006850 Student Government Ride Share</t>
  </si>
  <si>
    <t>SMARTTAG</t>
  </si>
  <si>
    <t>Cost Center</t>
  </si>
  <si>
    <t>DEPARTMENT</t>
  </si>
  <si>
    <t>CC0302</t>
  </si>
  <si>
    <t>CC0644</t>
  </si>
  <si>
    <t>CC0643</t>
  </si>
  <si>
    <t>CC0601</t>
  </si>
  <si>
    <t>CC0580</t>
  </si>
  <si>
    <t>CC0574</t>
  </si>
  <si>
    <t>CC0579</t>
  </si>
  <si>
    <t>CC0583</t>
  </si>
  <si>
    <t>CC0584</t>
  </si>
  <si>
    <t>CC0585</t>
  </si>
  <si>
    <t>CC0586</t>
  </si>
  <si>
    <t>CC0587</t>
  </si>
  <si>
    <t>CC0589</t>
  </si>
  <si>
    <t>CC0590</t>
  </si>
  <si>
    <t>CC0591</t>
  </si>
  <si>
    <t>CC0592</t>
  </si>
  <si>
    <t>Student Accessibility Week</t>
  </si>
  <si>
    <t>CC0593</t>
  </si>
  <si>
    <t>CC0594</t>
  </si>
  <si>
    <t>CC0595</t>
  </si>
  <si>
    <t>CC0596</t>
  </si>
  <si>
    <t>CC0597</t>
  </si>
  <si>
    <t>CC0598</t>
  </si>
  <si>
    <t>CC0599</t>
  </si>
  <si>
    <t>CC0600</t>
  </si>
  <si>
    <t>CC0602</t>
  </si>
  <si>
    <t>CC0604</t>
  </si>
  <si>
    <t>CC0605</t>
  </si>
  <si>
    <t>CC0606</t>
  </si>
  <si>
    <t>CC0607</t>
  </si>
  <si>
    <t>CC0608</t>
  </si>
  <si>
    <t>CC0609</t>
  </si>
  <si>
    <t>CC1307</t>
  </si>
  <si>
    <t>CC1874</t>
  </si>
  <si>
    <t>CC2130</t>
  </si>
  <si>
    <t>Budget Committee</t>
  </si>
  <si>
    <t>CC0642</t>
  </si>
  <si>
    <t>CC0641</t>
  </si>
  <si>
    <t>CC0823</t>
  </si>
  <si>
    <t>CC0822</t>
  </si>
  <si>
    <t>CC0817</t>
  </si>
  <si>
    <t>CC0816</t>
  </si>
  <si>
    <t>CC0799</t>
  </si>
  <si>
    <t>CC0798</t>
  </si>
  <si>
    <t>CC0797</t>
  </si>
  <si>
    <t>CC0560</t>
  </si>
  <si>
    <t>CC0795</t>
  </si>
  <si>
    <t>CC0804</t>
  </si>
  <si>
    <t>Boca</t>
  </si>
  <si>
    <t>CC0801</t>
  </si>
  <si>
    <t>CC0814</t>
  </si>
  <si>
    <t>CC0800</t>
  </si>
  <si>
    <t>CC0569</t>
  </si>
  <si>
    <t>CC0812</t>
  </si>
  <si>
    <t>CC0566</t>
  </si>
  <si>
    <t>CC0565</t>
  </si>
  <si>
    <t>CC0564</t>
  </si>
  <si>
    <t>CC0805</t>
  </si>
  <si>
    <t>Northern</t>
  </si>
  <si>
    <t>CC0547</t>
  </si>
  <si>
    <t>Account Type:</t>
  </si>
  <si>
    <t>Division (CC Level *2)</t>
  </si>
  <si>
    <t>Unit (CC Level *3)</t>
  </si>
  <si>
    <t>College/Department (CC Level *4)</t>
  </si>
  <si>
    <t>Fund *1</t>
  </si>
  <si>
    <t>Foundation Fund Code</t>
  </si>
  <si>
    <t>Current FY Beginning Balance</t>
  </si>
  <si>
    <t>Transfers IN</t>
  </si>
  <si>
    <t>Transfers OUT</t>
  </si>
  <si>
    <t>Cumulative Available SmartTag Balance</t>
  </si>
  <si>
    <t>Obligations - projected expenditures</t>
  </si>
  <si>
    <t>Commitments - projected expenditures</t>
  </si>
  <si>
    <t>PROJECTED Available Balance (not Actual)</t>
  </si>
  <si>
    <t>FAU_F0175 Radio Station</t>
  </si>
  <si>
    <t>CC0550 Student Media</t>
  </si>
  <si>
    <t>Student Affairs *2</t>
  </si>
  <si>
    <t>Student Government *3</t>
  </si>
  <si>
    <t>SG-Reserves *4</t>
  </si>
  <si>
    <t>FAU_F0174 Owl TV</t>
  </si>
  <si>
    <t>CC0551 UWC - Owl TV</t>
  </si>
  <si>
    <t>FAU_F0173 UP Publications</t>
  </si>
  <si>
    <t>CC1881 UP Publications</t>
  </si>
  <si>
    <t>FAU_F0168 Student Governement General Revenue</t>
  </si>
  <si>
    <t>CC0794 Student Government - Program Board Revenue</t>
  </si>
  <si>
    <t>CC0793 Student Government - UWC Homecoming Revenue</t>
  </si>
  <si>
    <t>CC0547 Student Government - Revenue</t>
  </si>
  <si>
    <t>CC0792 Student Government - Book Loan Replacement</t>
  </si>
  <si>
    <t>CC0791 Student Governement - Alternative Breaks Revenue</t>
  </si>
  <si>
    <t>CC1900 Student Government - University Mascot Revenue</t>
  </si>
  <si>
    <t>FAU_F0660 Student Union</t>
  </si>
  <si>
    <t>CC0790 Jupiter Student Union - SG Reserve</t>
  </si>
  <si>
    <t>FAU_F0021 Campus Recreation</t>
  </si>
  <si>
    <t>CC0897 Boca Rec Fit Equip Replacement - SG Reserve</t>
  </si>
  <si>
    <t>FAU_F0176 A&amp;S Fee Reserve</t>
  </si>
  <si>
    <t>CC0548 VPSA A&amp;S Reserve</t>
  </si>
  <si>
    <t>CC1507 Davie/Broward Campus Rec - SG Reserve</t>
  </si>
  <si>
    <t>CC0803 Davie Student Union - SG Reserve</t>
  </si>
  <si>
    <t>CC0896 Campus Rec Jupiter - SG Reserve</t>
  </si>
  <si>
    <t>SmartTag and name</t>
  </si>
  <si>
    <t>P-7858(R) FY19 - BLDG 91/RM- Entrance - Main entrance store front doors repairs at recreation &amp; fitness Center BLDG 91</t>
  </si>
  <si>
    <t>TAG001232 Boca Raton Campus Rec - SG Reserve (inactive)</t>
  </si>
  <si>
    <t>TAG001232</t>
  </si>
  <si>
    <t>TAG001346 Boca Graduate Students Programs (inactive)</t>
  </si>
  <si>
    <t>TAG001346</t>
  </si>
  <si>
    <t>P-7552(R) FY18 - BC-51-replace current flooring/tile @ entrance hallway</t>
  </si>
  <si>
    <t>SmartTag2</t>
  </si>
  <si>
    <t>Facility</t>
  </si>
  <si>
    <t>Yes</t>
  </si>
  <si>
    <t>Facility:</t>
  </si>
  <si>
    <t>Graduate</t>
  </si>
  <si>
    <t>Broward</t>
  </si>
  <si>
    <t>CC0815</t>
  </si>
  <si>
    <t>CC0813</t>
  </si>
  <si>
    <t>CC0570</t>
  </si>
  <si>
    <t>CC0567</t>
  </si>
  <si>
    <t>CC0563</t>
  </si>
  <si>
    <t>CC0561</t>
  </si>
  <si>
    <t>CC0559</t>
  </si>
  <si>
    <t>CC0557</t>
  </si>
  <si>
    <t>CC0556</t>
  </si>
  <si>
    <t>CC0554</t>
  </si>
  <si>
    <t>CC0553</t>
  </si>
  <si>
    <t>CC0552</t>
  </si>
  <si>
    <t>CC0811</t>
  </si>
  <si>
    <t>P-8177(R) FY21 - RC-91 - Exterior Painting of Rec Center</t>
  </si>
  <si>
    <t>P-8219(R) FY21 - RC-91 /119 - Utility Chase Access Repair</t>
  </si>
  <si>
    <t>P-8227(R) FY21  -  Boca Campus - Repainting Outdoor Basketball Courts</t>
  </si>
  <si>
    <t>BT-685 FY17-CI+D - Student Union  Renovation-Boca</t>
  </si>
  <si>
    <t>P-8280 FY21 - BC-49 Liberal Arts - I Heart FAU Wall Signage</t>
  </si>
  <si>
    <t>P-8188(R) FY21 - BC-54/ SD-224 Kitchen Storage Renovation</t>
  </si>
  <si>
    <t>BT-685 FY18-CI+D - Student Union  Renovation-Boca</t>
  </si>
  <si>
    <t>CC0549</t>
  </si>
  <si>
    <t>TAG008792</t>
  </si>
  <si>
    <t>CC2346</t>
  </si>
  <si>
    <t>Harbor Branch Oceanographic Institute-HBOI</t>
  </si>
  <si>
    <t>TAG008793</t>
  </si>
  <si>
    <t>TAG008794</t>
  </si>
  <si>
    <t>Night Owls Jupiter</t>
  </si>
  <si>
    <t>TAG008795</t>
  </si>
  <si>
    <t>Recycling Program Jupiter</t>
  </si>
  <si>
    <t>TAG008803</t>
  </si>
  <si>
    <t>Student Government - University Mascot Revenue</t>
  </si>
  <si>
    <t>Student Government - University Mascot</t>
  </si>
  <si>
    <t>Student Government - Student Involvement</t>
  </si>
  <si>
    <t>Student Government - Alternative Breaks Revenue</t>
  </si>
  <si>
    <t>Campus Rec Jupiter - SG Reserve</t>
  </si>
  <si>
    <t>Davie Student Union - SG Reserve</t>
  </si>
  <si>
    <t>Davie/Broward Campus Rec - SG Reserve</t>
  </si>
  <si>
    <t>Student Government - Vice President's Executive Project</t>
  </si>
  <si>
    <t>Military and Veterans Student Success Center</t>
  </si>
  <si>
    <t>Student Government - Senate</t>
  </si>
  <si>
    <t>Student Government - Operations</t>
  </si>
  <si>
    <t>Student Government - Advisor Office</t>
  </si>
  <si>
    <t>Student Government - Television Station</t>
  </si>
  <si>
    <t>Student Government - Judicial Branch</t>
  </si>
  <si>
    <t>Student Government - Elections</t>
  </si>
  <si>
    <t>Student Government - Accounting &amp; Budget Office</t>
  </si>
  <si>
    <t>Senate Contingency</t>
  </si>
  <si>
    <t>Radio Station</t>
  </si>
  <si>
    <t>Office of Greek Life</t>
  </si>
  <si>
    <t>Student Government - Lobby</t>
  </si>
  <si>
    <t>Graduate Student Association</t>
  </si>
  <si>
    <t>Graduate and Professional Clubs</t>
  </si>
  <si>
    <t>Student Government - S.A.V.I</t>
  </si>
  <si>
    <t>Student Government - Program Board</t>
  </si>
  <si>
    <t>Student Government - Conference Travel</t>
  </si>
  <si>
    <t>Unallocated Student Activity Fees</t>
  </si>
  <si>
    <t>Student Government - Administration</t>
  </si>
  <si>
    <t>Student Government - Administration - Jupiter</t>
  </si>
  <si>
    <t>Student Government - Administration - Broward</t>
  </si>
  <si>
    <t>Black Student Union</t>
  </si>
  <si>
    <t>Student Government - Aids/Peer Education</t>
  </si>
  <si>
    <t>Student Government - Contingency</t>
  </si>
  <si>
    <t>Student Government - House Contingency Broward</t>
  </si>
  <si>
    <t>Student Government - COSO</t>
  </si>
  <si>
    <t>Student Government - Governor - Projects</t>
  </si>
  <si>
    <t>Student Government - ICC Revenue - Broward</t>
  </si>
  <si>
    <t>Student Government - Night Owls</t>
  </si>
  <si>
    <t>Student Government - Student Accessibility Services</t>
  </si>
  <si>
    <t>Student Government - Stipends</t>
  </si>
  <si>
    <t>Student Government - Stipends - Broward</t>
  </si>
  <si>
    <t>Campus Club Accounts - Jupiter</t>
  </si>
  <si>
    <t>Campus Club Accounts - Broward</t>
  </si>
  <si>
    <t>Campus Inter-Club Council - Jupiter</t>
  </si>
  <si>
    <t>Campus Student Government Marketing - Jupiter</t>
  </si>
  <si>
    <t>COSO Administration</t>
  </si>
  <si>
    <t>Diversity Student Services - Jupiter</t>
  </si>
  <si>
    <t>Student Government - Governor Executive Projects Jupiter</t>
  </si>
  <si>
    <t>Student Government - Governor Executive Projects Broward</t>
  </si>
  <si>
    <t>Student Government - House Projects</t>
  </si>
  <si>
    <t>Student Government - House Projects - Jupiter</t>
  </si>
  <si>
    <t>Sport Club Council</t>
  </si>
  <si>
    <t>Student Government - Student Affairs - Jupiter</t>
  </si>
  <si>
    <t>Student Government - Banquet</t>
  </si>
  <si>
    <t>Student Government - Campus Recreation Facility Ops</t>
  </si>
  <si>
    <t>Student Government - Program Board - Jupiter</t>
  </si>
  <si>
    <t>Student Government - S.A.V.I - Jupiter</t>
  </si>
  <si>
    <t>Student Government - Operations - Davie</t>
  </si>
  <si>
    <t>Broward Campus - Student Services</t>
  </si>
  <si>
    <t>Student Government - Cultural Awareness - Broward</t>
  </si>
  <si>
    <t>Student Government - Broward House Projects</t>
  </si>
  <si>
    <t>Student Government - Achievement Awards - Broward</t>
  </si>
  <si>
    <t>Student Government - Volunteer Center - Broward</t>
  </si>
  <si>
    <t>Student Government - Student Accessibility Services Broward</t>
  </si>
  <si>
    <t>Student Government - Involvement and Leadership - Davie</t>
  </si>
  <si>
    <t>Student Government - Owl Production - Broward</t>
  </si>
  <si>
    <t>Student Government - Wellness Center - Broward</t>
  </si>
  <si>
    <t>Student Government - Student Life and Recreation - Jupiter</t>
  </si>
  <si>
    <t>Student Government - Book Loan Replacement</t>
  </si>
  <si>
    <t>Student Government - Revenue</t>
  </si>
  <si>
    <t>Student Government - Homecoming</t>
  </si>
  <si>
    <t>UP Publication</t>
  </si>
  <si>
    <t>UWC - Owl TV</t>
  </si>
  <si>
    <t>Boca Rec Fit Equip Replacement - SG Reserve</t>
  </si>
  <si>
    <t>Jupiter Burrow Student Union - SG Reserve</t>
  </si>
  <si>
    <t>Jupiter - Burrow Activity Center</t>
  </si>
  <si>
    <t xml:space="preserve">FY </t>
  </si>
  <si>
    <t>Concat</t>
  </si>
  <si>
    <t>SmartTag Description</t>
  </si>
  <si>
    <t>TAG006850 FAU Master Account Set: Budget Pool - INTRA-Fund Transfers Out</t>
  </si>
  <si>
    <t>TAG006850 FAU Master Account Set: Budget Pool - Expense</t>
  </si>
  <si>
    <t>TAG005101 FAU Master Account Set: Budget Pool - INTRA-Fund Transfers Out</t>
  </si>
  <si>
    <t>TAG005101 FAU Master Account Set: Budget Pool - Expense</t>
  </si>
  <si>
    <t>TAG004958 FAU Master Account Set: Budget Pool - OPS</t>
  </si>
  <si>
    <t>TAG004958 FAU Master Account Set: Budget Pool - INTRA-Fund Transfers Out</t>
  </si>
  <si>
    <t>TAG004958 FAU Master Account Set: Budget Pool - Expense</t>
  </si>
  <si>
    <t>TAG003543 FAU Master Account Set: Budget Pool - INTER-Fund Transfers Out</t>
  </si>
  <si>
    <t>TAG003502 FAU Master Account Set: Budget Pool - Salaries &amp; Benefits (AMP, SP, Faculty)</t>
  </si>
  <si>
    <t>TAG003502 FAU Master Account Set: Budget Pool - OPS</t>
  </si>
  <si>
    <t>TAG003502 FAU Master Account Set: Budget Pool - INTRA-Fund Transfers Out</t>
  </si>
  <si>
    <t>TAG003502 FAU Master Account Set: Budget Pool - Expense</t>
  </si>
  <si>
    <t>TAG001927 FAU Master Account Set: Budget Pool - INTRA-Fund Transfers Out</t>
  </si>
  <si>
    <t>TAG001927 FAU Master Account Set: Budget Pool - Expense</t>
  </si>
  <si>
    <t>TAG001924 FAU Master Account Set: Budget Pool - INTRA-Fund Transfers Out</t>
  </si>
  <si>
    <t>TAG001924 FAU Master Account Set: Budget Pool - Expense</t>
  </si>
  <si>
    <t>TAG001687 FAU Master Account Set: Budget Pool - INTRA-Fund Transfers Out</t>
  </si>
  <si>
    <t>TAG001687 FAU Master Account Set: Budget Pool - Expense</t>
  </si>
  <si>
    <t>TAG001686 FAU Master Account Set: Budget Pool - INTRA-Fund Transfers Out</t>
  </si>
  <si>
    <t>TAG001686 FAU Master Account Set: Budget Pool - Expense</t>
  </si>
  <si>
    <t>TAG001518 FAU Master Account Set: Budget Pool - INTRA-Fund Transfers Out</t>
  </si>
  <si>
    <t>TAG001518 FAU Master Account Set: Budget Pool - Expense</t>
  </si>
  <si>
    <t>TAG001517 FAU Master Account Set: Budget Pool - INTRA-Fund Transfers Out</t>
  </si>
  <si>
    <t>TAG001517 FAU Master Account Set: Budget Pool - Expense</t>
  </si>
  <si>
    <t>TAG001516 FAU Master Account Set: Budget Pool - INTRA-Fund Transfers Out</t>
  </si>
  <si>
    <t>TAG001516 FAU Master Account Set: Budget Pool - Expense</t>
  </si>
  <si>
    <t>TAG001515 FAU Master Account Set: Budget Pool - OPS</t>
  </si>
  <si>
    <t>TAG001515 FAU Master Account Set: Budget Pool - INTRA-Fund Transfers Out</t>
  </si>
  <si>
    <t>TAG001515 FAU Master Account Set: Budget Pool - Expense</t>
  </si>
  <si>
    <t>TAG001514 FAU Master Account Set: Budget Pool - OPS</t>
  </si>
  <si>
    <t>TAG001514 FAU Master Account Set: Budget Pool - INTRA-Fund Transfers Out</t>
  </si>
  <si>
    <t>TAG001514 FAU Master Account Set: Budget Pool - Expense</t>
  </si>
  <si>
    <t>TAG001513 FAU Master Account Set: Budget Pool - INTRA-Fund Transfers Out</t>
  </si>
  <si>
    <t>TAG001513 FAU Master Account Set: Budget Pool - Expense</t>
  </si>
  <si>
    <t>TAG001511 FAU Master Account Set: Budget Pool - INTRA-Fund Transfers Out</t>
  </si>
  <si>
    <t>TAG001511 FAU Master Account Set: Budget Pool - Expense</t>
  </si>
  <si>
    <t>TAG001510 FAU Master Account Set: Budget Pool - INTRA-Fund Transfers Out</t>
  </si>
  <si>
    <t>TAG001510 FAU Master Account Set: Budget Pool - Expense</t>
  </si>
  <si>
    <t>TAG001509 FAU Master Account Set: Budget Pool - Salaries &amp; Benefits (AMP, SP, Faculty)</t>
  </si>
  <si>
    <t>TAG001509 FAU Master Account Set: Budget Pool - OPS</t>
  </si>
  <si>
    <t>TAG001509 FAU Master Account Set: Budget Pool - INTRA-Fund Transfers Out</t>
  </si>
  <si>
    <t>TAG001509 FAU Master Account Set: Budget Pool - Expense</t>
  </si>
  <si>
    <t>TAG001508 FAU Master Account Set: Budget Pool - OPS</t>
  </si>
  <si>
    <t>TAG001508 FAU Master Account Set: Budget Pool - INTRA-Fund Transfers Out</t>
  </si>
  <si>
    <t>TAG001508 FAU Master Account Set: Budget Pool - Expense</t>
  </si>
  <si>
    <t>TAG001507 FAU Master Account Set: Budget Pool - OPS</t>
  </si>
  <si>
    <t>TAG001507 FAU Master Account Set: Budget Pool - INTRA-Fund Transfers Out</t>
  </si>
  <si>
    <t>TAG001507 FAU Master Account Set: Budget Pool - Expense</t>
  </si>
  <si>
    <t>TAG001506 FAU Master Account Set: Budget Pool - OPS</t>
  </si>
  <si>
    <t>TAG001506 FAU Master Account Set: Budget Pool - INTRA-Fund Transfers Out</t>
  </si>
  <si>
    <t>TAG001506 FAU Master Account Set: Budget Pool - Expense</t>
  </si>
  <si>
    <t>TAG001505 FAU Master Account Set: Budget Pool - Salaries &amp; Benefits (AMP, SP, Faculty)</t>
  </si>
  <si>
    <t>TAG001505 FAU Master Account Set: Budget Pool - OPS</t>
  </si>
  <si>
    <t>TAG001505 FAU Master Account Set: Budget Pool - INTRA-Fund Transfers Out</t>
  </si>
  <si>
    <t>TAG001505 FAU Master Account Set: Budget Pool - Expense</t>
  </si>
  <si>
    <t>TAG001504 FAU Master Account Set: Budget Pool - INTRA-Fund Transfers Out</t>
  </si>
  <si>
    <t>TAG001504 FAU Master Account Set: Budget Pool - Expense</t>
  </si>
  <si>
    <t>TAG001503 FAU Master Account Set: Budget Pool - OPS</t>
  </si>
  <si>
    <t>TAG001503 FAU Master Account Set: Budget Pool - INTRA-Fund Transfers Out</t>
  </si>
  <si>
    <t>TAG001503 FAU Master Account Set: Budget Pool - Expense</t>
  </si>
  <si>
    <t>TAG001502 FAU Master Account Set: Budget Pool - INTRA-Fund Transfers Out</t>
  </si>
  <si>
    <t>TAG001502 FAU Master Account Set: Budget Pool - Expense</t>
  </si>
  <si>
    <t>TAG001501 FAU Master Account Set: Budget Pool - INTRA-Fund Transfers Out</t>
  </si>
  <si>
    <t>TAG001501 FAU Master Account Set: Budget Pool - Expense</t>
  </si>
  <si>
    <t>TAG001500 FAU Master Account Set: Budget Pool - Salaries &amp; Benefits (AMP, SP, Faculty)</t>
  </si>
  <si>
    <t>TAG001500 FAU Master Account Set: Budget Pool - OPS</t>
  </si>
  <si>
    <t>TAG001500 FAU Master Account Set: Budget Pool - INTRA-Fund Transfers Out</t>
  </si>
  <si>
    <t>TAG001500 FAU Master Account Set: Budget Pool - Expense</t>
  </si>
  <si>
    <t>TAG001499 FAU Master Account Set: Budget Pool - INTRA-Fund Transfers Out</t>
  </si>
  <si>
    <t>TAG001499 FAU Master Account Set: Budget Pool - Expense</t>
  </si>
  <si>
    <t>TAG001498 FAU Master Account Set: Budget Pool - Salaries &amp; Benefits (AMP, SP, Faculty)</t>
  </si>
  <si>
    <t>TAG001498 FAU Master Account Set: Budget Pool - INTRA-Fund Transfers Out</t>
  </si>
  <si>
    <t>TAG001498 FAU Master Account Set: Budget Pool - Expense</t>
  </si>
  <si>
    <t>TAG001496 FAU Master Account Set: Budget Pool - OPS</t>
  </si>
  <si>
    <t>TAG001496 FAU Master Account Set: Budget Pool - INTRA-Fund Transfers Out</t>
  </si>
  <si>
    <t>TAG001496 FAU Master Account Set: Budget Pool - Expense</t>
  </si>
  <si>
    <t>TAG001495 FAU Master Account Set: Budget Pool - Salaries &amp; Benefits (AMP, SP, Faculty)</t>
  </si>
  <si>
    <t>TAG001495 FAU Master Account Set: Budget Pool - OPS</t>
  </si>
  <si>
    <t>TAG001495 FAU Master Account Set: Budget Pool - INTRA-Fund Transfers Out</t>
  </si>
  <si>
    <t>TAG001495 FAU Master Account Set: Budget Pool - Expense</t>
  </si>
  <si>
    <t>TAG001494 FAU Master Account Set: Budget Pool - INTRA-Fund Transfers Out</t>
  </si>
  <si>
    <t>TAG001494 FAU Master Account Set: Budget Pool - Expense</t>
  </si>
  <si>
    <t>TAG001493 FAU Master Account Set: Budget Pool - OPS</t>
  </si>
  <si>
    <t>TAG001493 FAU Master Account Set: Budget Pool - INTRA-Fund Transfers Out</t>
  </si>
  <si>
    <t>TAG001493 FAU Master Account Set: Budget Pool - Expense</t>
  </si>
  <si>
    <t>TAG001492 FAU Master Account Set: Budget Pool - Salaries &amp; Benefits (AMP, SP, Faculty)</t>
  </si>
  <si>
    <t>TAG001492 FAU Master Account Set: Budget Pool - OPS</t>
  </si>
  <si>
    <t>TAG001492 FAU Master Account Set: Budget Pool - INTRA-Fund Transfers Out</t>
  </si>
  <si>
    <t>TAG001492 FAU Master Account Set: Budget Pool - Expense</t>
  </si>
  <si>
    <t>TAG001490 FAU Master Account Set: Budget Pool - Salaries &amp; Benefits (AMP, SP, Faculty)</t>
  </si>
  <si>
    <t>TAG001490 FAU Master Account Set: Budget Pool - OPS</t>
  </si>
  <si>
    <t>TAG001490 FAU Master Account Set: Budget Pool - INTRA-Fund Transfers Out</t>
  </si>
  <si>
    <t>TAG001490 FAU Master Account Set: Budget Pool - Expense</t>
  </si>
  <si>
    <t>TAG001489 FAU Master Account Set: Budget Pool - OPS</t>
  </si>
  <si>
    <t>TAG001489 FAU Master Account Set: Budget Pool - INTRA-Fund Transfers Out</t>
  </si>
  <si>
    <t>TAG001489 FAU Master Account Set: Budget Pool - Expense</t>
  </si>
  <si>
    <t>TAG001488 FAU Master Account Set: Budget Pool - OPS</t>
  </si>
  <si>
    <t>TAG001488 FAU Master Account Set: Budget Pool - INTRA-Fund Transfers Out</t>
  </si>
  <si>
    <t>TAG001488 FAU Master Account Set: Budget Pool - Expense</t>
  </si>
  <si>
    <t>TAG001347 FAU Master Account Set: Budget Pool - INTRA-Fund Transfers Out</t>
  </si>
  <si>
    <t>TAG001347 FAU Master Account Set: Budget Pool - Expense</t>
  </si>
  <si>
    <t>TAG001345 FAU Master Account Set: Budget Pool - INTRA-Fund Transfers Out</t>
  </si>
  <si>
    <t>TAG001345 FAU Master Account Set: Budget Pool - Expense</t>
  </si>
  <si>
    <t>TAG001344 FAU Master Account Set: Budget Pool - OPS</t>
  </si>
  <si>
    <t>TAG001344 FAU Master Account Set: Budget Pool - INTRA-Fund Transfers Out</t>
  </si>
  <si>
    <t>TAG001344 FAU Master Account Set: Budget Pool - Expense</t>
  </si>
  <si>
    <t>TAG001343 FAU Master Account Set: Budget Pool - INTRA-Fund Transfers Out</t>
  </si>
  <si>
    <t>TAG001343 FAU Master Account Set: Budget Pool - Expense</t>
  </si>
  <si>
    <t>TAG001342 FAU Master Account Set: Budget Pool - Salaries &amp; Benefits (AMP, SP, Faculty)</t>
  </si>
  <si>
    <t>TAG001342 FAU Master Account Set: Budget Pool - OPS</t>
  </si>
  <si>
    <t>TAG001342 FAU Master Account Set: Budget Pool - INTRA-Fund Transfers Out</t>
  </si>
  <si>
    <t>TAG001342 FAU Master Account Set: Budget Pool - Expense</t>
  </si>
  <si>
    <t>TAG001341 FAU Master Account Set: Budget Pool - OPS</t>
  </si>
  <si>
    <t>TAG001341 FAU Master Account Set: Budget Pool - INTRA-Fund Transfers Out</t>
  </si>
  <si>
    <t>TAG001341 FAU Master Account Set: Budget Pool - Expense</t>
  </si>
  <si>
    <t>TAG001339 FAU Master Account Set: Budget Pool - OPS</t>
  </si>
  <si>
    <t>TAG001339 FAU Master Account Set: Budget Pool - INTRA-Fund Transfers Out</t>
  </si>
  <si>
    <t>TAG001339 FAU Master Account Set: Budget Pool - Expense</t>
  </si>
  <si>
    <t>TAG001337 FAU Master Account Set: Budget Pool - INTRA-Fund Transfers Out</t>
  </si>
  <si>
    <t>TAG001337 FAU Master Account Set: Budget Pool - Expense</t>
  </si>
  <si>
    <t>TAG001336 FAU Master Account Set: Budget Pool - INTRA-Fund Transfers Out</t>
  </si>
  <si>
    <t>TAG001336 FAU Master Account Set: Budget Pool - Expense</t>
  </si>
  <si>
    <t>TAG001334 FAU Master Account Set: Budget Pool - INTRA-Fund Transfers Out</t>
  </si>
  <si>
    <t>TAG001334 FAU Master Account Set: Budget Pool - Expense</t>
  </si>
  <si>
    <t>TAG001333 FAU Master Account Set: Budget Pool - INTRA-Fund Transfers Out</t>
  </si>
  <si>
    <t>TAG001333 FAU Master Account Set: Budget Pool - Expense</t>
  </si>
  <si>
    <t>TAG001332 FAU Master Account Set: Budget Pool - OPS</t>
  </si>
  <si>
    <t>TAG001332 FAU Master Account Set: Budget Pool - INTRA-Fund Transfers Out</t>
  </si>
  <si>
    <t>TAG001332 FAU Master Account Set: Budget Pool - Expense</t>
  </si>
  <si>
    <t>TAG001331 FAU Master Account Set: Budget Pool - INTRA-Fund Transfers Out</t>
  </si>
  <si>
    <t>TAG001331 FAU Master Account Set: Budget Pool - Expense</t>
  </si>
  <si>
    <t>TAG001330 FAU Master Account Set: Budget Pool - OPS</t>
  </si>
  <si>
    <t>TAG001330 FAU Master Account Set: Budget Pool - INTRA-Fund Transfers Out</t>
  </si>
  <si>
    <t>TAG001330 FAU Master Account Set: Budget Pool - Expense</t>
  </si>
  <si>
    <t>TAG001329 FAU Master Account Set: Budget Pool - OPS</t>
  </si>
  <si>
    <t>TAG001329 FAU Master Account Set: Budget Pool - INTRA-Fund Transfers Out</t>
  </si>
  <si>
    <t>TAG001329 FAU Master Account Set: Budget Pool - Expense</t>
  </si>
  <si>
    <t>TAG001328 FAU Master Account Set: Budget Pool - INTRA-Fund Transfers Out</t>
  </si>
  <si>
    <t>TAG001328 FAU Master Account Set: Budget Pool - Expense</t>
  </si>
  <si>
    <t>TAG001327 FAU Master Account Set: Budget Pool - INTRA-Fund Transfers Out</t>
  </si>
  <si>
    <t>TAG001327 FAU Master Account Set: Budget Pool - Expense</t>
  </si>
  <si>
    <t>TAG001326 FAU Master Account Set: Budget Pool - INTRA-Fund Transfers Out</t>
  </si>
  <si>
    <t>TAG001326 FAU Master Account Set: Budget Pool - Expense</t>
  </si>
  <si>
    <t>TAG001325 FAU Master Account Set: Budget Pool - INTRA-Fund Transfers Out</t>
  </si>
  <si>
    <t>TAG001325 FAU Master Account Set: Budget Pool - Expense</t>
  </si>
  <si>
    <t>TAG001324 FAU Master Account Set: Budget Pool - OPS</t>
  </si>
  <si>
    <t>TAG001324 FAU Master Account Set: Budget Pool - INTRA-Fund Transfers Out</t>
  </si>
  <si>
    <t>TAG001324 FAU Master Account Set: Budget Pool - Expense</t>
  </si>
  <si>
    <t>TAG001323 FAU Master Account Set: Budget Pool - INTRA-Fund Transfers Out</t>
  </si>
  <si>
    <t>TAG001323 FAU Master Account Set: Budget Pool - Expense</t>
  </si>
  <si>
    <t>TAG001322 FAU Master Account Set: Budget Pool - INTRA-Fund Transfers Out</t>
  </si>
  <si>
    <t>TAG001322 FAU Master Account Set: Budget Pool - Expense</t>
  </si>
  <si>
    <t>TAG001321 FAU Master Account Set: Budget Pool - INTRA-Fund Transfers Out</t>
  </si>
  <si>
    <t>TAG001321 FAU Master Account Set: Budget Pool - Expense</t>
  </si>
  <si>
    <t>TAG001320 FAU Master Account Set: Budget Pool - INTRA-Fund Transfers Out</t>
  </si>
  <si>
    <t>TAG001320 FAU Master Account Set: Budget Pool - Expense</t>
  </si>
  <si>
    <t>TAG001319 FAU Master Account Set: Budget Pool - OPS</t>
  </si>
  <si>
    <t>TAG001319 FAU Master Account Set: Budget Pool - INTRA-Fund Transfers Out</t>
  </si>
  <si>
    <t>TAG001319 FAU Master Account Set: Budget Pool - Expense</t>
  </si>
  <si>
    <t>TAG001317 FAU Master Account Set: Budget Pool - OPS</t>
  </si>
  <si>
    <t>TAG001317 FAU Master Account Set: Budget Pool - INTRA-Fund Transfers Out</t>
  </si>
  <si>
    <t>TAG001317 FAU Master Account Set: Budget Pool - Expense</t>
  </si>
  <si>
    <t>TAG001316 FAU Master Account Set: Budget Pool - INTRA-Fund Transfers Out</t>
  </si>
  <si>
    <t>TAG001316 FAU Master Account Set: Budget Pool - Expense</t>
  </si>
  <si>
    <t>TAG001315 FAU Master Account Set: Budget Pool - INTRA-Fund Transfers Out</t>
  </si>
  <si>
    <t>TAG001315 FAU Master Account Set: Budget Pool - Expense</t>
  </si>
  <si>
    <t>TAG001313 FAU Master Account Set: Budget Pool - INTRA-Fund Transfers Out</t>
  </si>
  <si>
    <t>TAG001313 FAU Master Account Set: Budget Pool - INTER-Fund Transfers Out</t>
  </si>
  <si>
    <t>TAG001313 FAU Master Account Set: Budget Pool - Expense</t>
  </si>
  <si>
    <t>TAG001311 FAU Master Account Set: Budget Pool - OPS</t>
  </si>
  <si>
    <t>TAG001311 FAU Master Account Set: Budget Pool - INTRA-Fund Transfers Out</t>
  </si>
  <si>
    <t>TAG001311 FAU Master Account Set: Budget Pool - Expense</t>
  </si>
  <si>
    <t>TAG001310 FAU Master Account Set: Budget Pool - INTRA-Fund Transfers Out</t>
  </si>
  <si>
    <t>TAG001310 FAU Master Account Set: Budget Pool - Expense</t>
  </si>
  <si>
    <t>TAG001309 FAU Master Account Set: Budget Pool - Salaries &amp; Benefits (AMP, SP, Faculty)</t>
  </si>
  <si>
    <t>TAG001309 FAU Master Account Set: Budget Pool - OPS</t>
  </si>
  <si>
    <t>TAG001309 FAU Master Account Set: Budget Pool - INTRA-Fund Transfers Out</t>
  </si>
  <si>
    <t>TAG001309 FAU Master Account Set: Budget Pool - Expense</t>
  </si>
  <si>
    <t>TAG001308 FAU Master Account Set: Budget Pool - INTRA-Fund Transfers Out</t>
  </si>
  <si>
    <t>TAG001308 FAU Master Account Set: Budget Pool - Expense</t>
  </si>
  <si>
    <t>TAG001307 FAU Master Account Set: Budget Pool - OPS</t>
  </si>
  <si>
    <t>TAG001307 FAU Master Account Set: Budget Pool - INTRA-Fund Transfers Out</t>
  </si>
  <si>
    <t>TAG001307 FAU Master Account Set: Budget Pool - Expense</t>
  </si>
  <si>
    <t>TAG001301 FAU Master Account Set: Budget Pool - OPS</t>
  </si>
  <si>
    <t>TAG001301 FAU Master Account Set: Budget Pool - INTRA-Fund Transfers Out</t>
  </si>
  <si>
    <t>TAG001301 FAU Master Account Set: Budget Pool - INTER-Fund Transfers Out</t>
  </si>
  <si>
    <t>TAG001301 FAU Master Account Set: Budget Pool - Expense</t>
  </si>
  <si>
    <t>TAG001300 FAU Master Account Set: Budget Pool - INTRA-Fund Transfers Out</t>
  </si>
  <si>
    <t>TAG001300 FAU Master Account Set: Budget Pool - Expense</t>
  </si>
  <si>
    <t>TAG001299 FAU Master Account Set: Budget Pool - INTRA-Fund Transfers Out</t>
  </si>
  <si>
    <t>TAG001299 FAU Master Account Set: Budget Pool - Expense</t>
  </si>
  <si>
    <t>TAG001298 FAU Master Account Set: Budget Pool - INTRA-Fund Transfers Out</t>
  </si>
  <si>
    <t>TAG001298 FAU Master Account Set: Budget Pool - Expense</t>
  </si>
  <si>
    <t>TAG001297 FAU Master Account Set: Budget Pool - Salaries &amp; Benefits (AMP, SP, Faculty)</t>
  </si>
  <si>
    <t>TAG001297 FAU Master Account Set: Budget Pool - OPS</t>
  </si>
  <si>
    <t>TAG001297 FAU Master Account Set: Budget Pool - INTRA-Fund Transfers Out</t>
  </si>
  <si>
    <t>TAG001297 FAU Master Account Set: Budget Pool - Expense</t>
  </si>
  <si>
    <t>TAG001296 FAU Master Account Set: Budget Pool - OPS</t>
  </si>
  <si>
    <t>TAG001296 FAU Master Account Set: Budget Pool - INTRA-Fund Transfers Out</t>
  </si>
  <si>
    <t>TAG001296 FAU Master Account Set: Budget Pool - Expense</t>
  </si>
  <si>
    <t>TAG001295 FAU Master Account Set: Budget Pool - INTRA-Fund Transfers Out</t>
  </si>
  <si>
    <t>TAG001295 FAU Master Account Set: Budget Pool - INTER-Fund Transfers Out</t>
  </si>
  <si>
    <t>TAG001294 FAU Master Account Set: Budget Pool - INTER-Fund Transfers Out</t>
  </si>
  <si>
    <t>TAG001292 FAU Master Account Set: Budget Pool - INTRA-Fund Transfers Out</t>
  </si>
  <si>
    <t>TAG001292 FAU Master Account Set: Budget Pool - Expense</t>
  </si>
  <si>
    <t>TAG001291 FAU Master Account Set: Budget Pool - INTRA-Fund Transfers Out</t>
  </si>
  <si>
    <t>TAG001291 FAU Master Account Set: Budget Pool - INTER-Fund Transfers Out</t>
  </si>
  <si>
    <t>TAG001291 FAU Master Account Set: Budget Pool - Expense</t>
  </si>
  <si>
    <t>TAG001290 FAU Master Account Set: Budget Pool - INTRA-Fund Transfers Out</t>
  </si>
  <si>
    <t>TAG001290 FAU Master Account Set: Budget Pool - Expense</t>
  </si>
  <si>
    <t>TAG001289 FAU Master Account Set: Budget Pool - INTRA-Fund Transfers Out</t>
  </si>
  <si>
    <t>TAG001289 FAU Master Account Set: Budget Pool - Expense</t>
  </si>
  <si>
    <t>TAG001288 FAU Master Account Set: Budget Pool - INTRA-Fund Transfers Out</t>
  </si>
  <si>
    <t>TAG001288 FAU Master Account Set: Budget Pool - Expense</t>
  </si>
  <si>
    <t>TAG001286 FAU Master Account Set: Budget Pool - OPS</t>
  </si>
  <si>
    <t>TAG001286 FAU Master Account Set: Budget Pool - INTRA-Fund Transfers Out</t>
  </si>
  <si>
    <t>TAG001286 FAU Master Account Set: Budget Pool - Expense</t>
  </si>
  <si>
    <t>TAG001285 FAU Master Account Set: Budget Pool - OPS</t>
  </si>
  <si>
    <t>TAG001285 FAU Master Account Set: Budget Pool - INTRA-Fund Transfers Out</t>
  </si>
  <si>
    <t>TAG001285 FAU Master Account Set: Budget Pool - Expense</t>
  </si>
  <si>
    <t>TAG001284 FAU Master Account Set: Budget Pool - INTRA-Fund Transfers Out</t>
  </si>
  <si>
    <t>TAG001284 FAU Master Account Set: Budget Pool - Expense</t>
  </si>
  <si>
    <t>TAG001231 FAU Master Account Set: Budget Pool - INTRA-Fund Transfers Out</t>
  </si>
  <si>
    <t>TAG001231 FAU Master Account Set: Budget Pool - Expense</t>
  </si>
  <si>
    <t>TAG001230 FAU Master Account Set: Budget Pool - INTRA-Fund Transfers Out</t>
  </si>
  <si>
    <t>TAG001230 FAU Master Account Set: Budget Pool - Expense</t>
  </si>
  <si>
    <t>TAG000493 FAU Master Account Set: Budget Pool - Salaries &amp; Benefits (AMP, SP, Faculty)</t>
  </si>
  <si>
    <t>TAG000493 FAU Master Account Set: Budget Pool - OPS</t>
  </si>
  <si>
    <t>TAG000493 FAU Master Account Set: Budget Pool - INTRA-Fund Transfers Out</t>
  </si>
  <si>
    <t>TAG000493 FAU Master Account Set: Budget Pool - Expense</t>
  </si>
  <si>
    <t>Sum of Available Balance</t>
  </si>
  <si>
    <t>Sum of Total Actual/Reserved</t>
  </si>
  <si>
    <t>Sum of Adjusted Budget Expenses</t>
  </si>
  <si>
    <t>Sum of Amendments Expenses/Transfer Out</t>
  </si>
  <si>
    <t>AMENDED BUDGET</t>
  </si>
  <si>
    <t>CHANGE IN BUDGET</t>
  </si>
  <si>
    <t>% of Amended Budget Spent</t>
  </si>
  <si>
    <t>% of Original Budget Spent</t>
  </si>
  <si>
    <t>P-8366(R) FY22 - Davie - BC49 (LA) - Diversity Murals</t>
  </si>
  <si>
    <t>BT-685 FY18-CI+D - Student Union Renovation - Boca</t>
  </si>
  <si>
    <t>Jupiter Contingency</t>
  </si>
  <si>
    <t>TAG001323 FAU Master Account Set: Budget Pool - Salaries &amp; Benefits (AMP, SP, Faculty)</t>
  </si>
  <si>
    <t>TAG001334 FAU Master Account Set: Budget Pool - OPS</t>
  </si>
  <si>
    <t>TAG001504 FAU Master Account Set: Budget Pool - INTER-Fund Transfers Out</t>
  </si>
  <si>
    <t>TAG008792 FAU Master Account Set: Budget Pool - Expense</t>
  </si>
  <si>
    <t>TAG008792 FAU Master Account Set: Budget Pool - INTRA-Fund Transfers Out</t>
  </si>
  <si>
    <t>TAG008792 FAU Master Account Set: Budget Pool - OPS</t>
  </si>
  <si>
    <t>TAG008793 FAU Master Account Set: Budget Pool - Expense</t>
  </si>
  <si>
    <t>TAG008793 FAU Master Account Set: Budget Pool - INTRA-Fund Transfers Out</t>
  </si>
  <si>
    <t>TAG008794 FAU Master Account Set: Budget Pool - Expense</t>
  </si>
  <si>
    <t>TAG008794 FAU Master Account Set: Budget Pool - INTRA-Fund Transfers Out</t>
  </si>
  <si>
    <t>TAG008794 FAU Master Account Set: Budget Pool - OPS</t>
  </si>
  <si>
    <t>TAG008795 FAU Master Account Set: Budget Pool - Expense</t>
  </si>
  <si>
    <t>TAG008795 FAU Master Account Set: Budget Pool - INTRA-Fund Transfers Out</t>
  </si>
  <si>
    <t>Total Sum of Amendments Expenses/Transfer Out</t>
  </si>
  <si>
    <t>Total Sum of Adjusted Budget Expenses</t>
  </si>
  <si>
    <t>Total Sum of Total Actual/Reserved</t>
  </si>
  <si>
    <t>Total Sum of Available Balance</t>
  </si>
  <si>
    <t>Notes</t>
  </si>
  <si>
    <t>5. Test Budget to Actual tab against Data Pivot</t>
  </si>
  <si>
    <t>P-8455(R) FY23 - Burrow Student Union Update - Summer 2022</t>
  </si>
  <si>
    <t>P-8462(R) FY23 - Boca Campus Challenge Course Annual Inspection &amp; Repairs</t>
  </si>
  <si>
    <t>P-8369(R) FY22 - BC51 Student Wellness Center - Restroom renovation</t>
  </si>
  <si>
    <t>Night Owl Revenue</t>
  </si>
  <si>
    <t>TAG009718</t>
  </si>
  <si>
    <t>SG Campus Initiatives and Project Boca</t>
  </si>
  <si>
    <t>P-8492(R) FY23 - Bldg. LY3A - All Night Study Refresh</t>
  </si>
  <si>
    <t>TAG001284 FAU Master Account Set: Budget Pool - OPS</t>
  </si>
  <si>
    <t>TAG001291 FAU Master Account Set: Budget Pool - OPS</t>
  </si>
  <si>
    <t>TAG001294 FAU Master Account Set: Budget Pool - INTRA-Fund Transfers Out</t>
  </si>
  <si>
    <t>TAG001323 FAU Master Account Set: Budget Pool - OPS</t>
  </si>
  <si>
    <t>TAG001336 FAU Master Account Set: Budget Pool - OPS</t>
  </si>
  <si>
    <t>TAG001336 FAU Master Account Set: Budget Pool - Salaries &amp; Benefits (AMP, SP, Faculty)</t>
  </si>
  <si>
    <t>TAG003543 FAU Master Account Set: Budget Pool - Expense</t>
  </si>
  <si>
    <t>TAG008803 FAU Master Account Set: Budget Pool - Expense</t>
  </si>
  <si>
    <t>TAG008803 FAU Master Account Set: Budget Pool - INTRA-Fund Transfers Out</t>
  </si>
  <si>
    <t>TAG009718 FAU Master Account Set: Budget Pool - Expense</t>
  </si>
  <si>
    <t>TAG009718 FAU Master Account Set: Budget Pool - INTRA-Fund Transfers Out</t>
  </si>
  <si>
    <t>yes</t>
  </si>
  <si>
    <t>yres</t>
  </si>
  <si>
    <t>CC0646</t>
  </si>
  <si>
    <t>CC0645</t>
  </si>
  <si>
    <t>CC0577</t>
  </si>
  <si>
    <t>CC1369</t>
  </si>
  <si>
    <t>CC0790</t>
  </si>
  <si>
    <t>Reserve</t>
  </si>
  <si>
    <t>CC0897</t>
  </si>
  <si>
    <t>CC0548</t>
  </si>
  <si>
    <t>CC0550</t>
  </si>
  <si>
    <t>CC0551</t>
  </si>
  <si>
    <t>CC1881</t>
  </si>
  <si>
    <t>CC0794</t>
  </si>
  <si>
    <t>CC0793</t>
  </si>
  <si>
    <t>CC0792</t>
  </si>
  <si>
    <t>CC1507</t>
  </si>
  <si>
    <t>CC0803</t>
  </si>
  <si>
    <t>CC0896</t>
  </si>
  <si>
    <t>CC1900</t>
  </si>
  <si>
    <t>CC0791</t>
  </si>
  <si>
    <t>2023-2024
APPROVED BUDGET</t>
  </si>
  <si>
    <t>FAU Master Account Set: Budget Pool - INTRA-Fund Transfers In</t>
  </si>
  <si>
    <t>FAU Master Account Set: Budget Pool - Revenue</t>
  </si>
  <si>
    <t>TAG001473</t>
  </si>
  <si>
    <t>Student Affairs - Dean of Students</t>
  </si>
  <si>
    <t>SAI Events</t>
  </si>
  <si>
    <t>SAI Collab Events</t>
  </si>
  <si>
    <t>TAG010682</t>
  </si>
  <si>
    <t>Multicultural RSO Support</t>
  </si>
  <si>
    <t>TAG001230 FAU Master Account Set: Budget Pool - INTRA-Fund Transfers In</t>
  </si>
  <si>
    <t>TAG001231 FAU Master Account Set: Budget Pool - INTRA-Fund Transfers In</t>
  </si>
  <si>
    <t>TAG001284 FAU Master Account Set: Budget Pool - INTRA-Fund Transfers In</t>
  </si>
  <si>
    <t>TAG001285 FAU Master Account Set: Budget Pool - Revenue</t>
  </si>
  <si>
    <t>TAG001286 FAU Master Account Set: Budget Pool - Revenue</t>
  </si>
  <si>
    <t>TAG001288 FAU Master Account Set: Budget Pool - Revenue</t>
  </si>
  <si>
    <t>TAG001289 FAU Master Account Set: Budget Pool - Revenue</t>
  </si>
  <si>
    <t>TAG001291 FAU Master Account Set: Budget Pool - INTRA-Fund Transfers In</t>
  </si>
  <si>
    <t>TAG001292 FAU Master Account Set: Budget Pool - Revenue</t>
  </si>
  <si>
    <t>TAG001339 FAU Master Account Set: Budget Pool - INTER-Fund Transfers Out</t>
  </si>
  <si>
    <t>TAG001347 FAU Master Account Set: Budget Pool - Revenue</t>
  </si>
  <si>
    <t>TAG001473 FAU Master Account Set: Budget Pool - Salaries &amp; Benefits (AMP, SP, Faculty)</t>
  </si>
  <si>
    <t>TAG001686 FAU Master Account Set: Budget Pool - INTRA-Fund Transfers In</t>
  </si>
  <si>
    <t>TAG001924 FAU Master Account Set: Budget Pool - INTRA-Fund Transfers In</t>
  </si>
  <si>
    <t>TAG001927 FAU Master Account Set: Budget Pool - Revenue</t>
  </si>
  <si>
    <t>TAG003543 FAU Master Account Set: Budget Pool - INTRA-Fund Transfers Out</t>
  </si>
  <si>
    <t>TAG005101 FAU Master Account Set: Budget Pool - INTRA-Fund Transfers In</t>
  </si>
  <si>
    <t>TAG005101 FAU Master Account Set: Budget Pool - Revenue</t>
  </si>
  <si>
    <t>TAG010682 FAU Master Account Set: Budget Pool - Expense</t>
  </si>
  <si>
    <t>TAG010682 FAU Master Account Set: Budget Pool - INTRA-Fund Transfers Out</t>
  </si>
  <si>
    <t>1. Run Budget to actual by SmartTag and fund type for the last year end period that closed</t>
  </si>
  <si>
    <t>2. Replace the last year on the FAU Budget to Actual Expenses B tab (Note the Smarttag description and Contact columns you will need to create) copy and paste data under correct column headings. Not all columns apply.</t>
  </si>
  <si>
    <t>4. Update the date on the Budget to Actual</t>
  </si>
  <si>
    <t>3. Update Data Pivot or create a new one if it does not updates. Note the formulas used in prior years BTA</t>
  </si>
  <si>
    <t>P-8660 (R) FY25 - Bldg. MC-03 SR - Jupiter Burrow Flooring &amp; Lighting Renovation</t>
  </si>
  <si>
    <t>Student Government - Student Volunteer Engagement - Jupiter</t>
  </si>
  <si>
    <t>Student Involvement and Leadership Jupiter</t>
  </si>
  <si>
    <t>Global Programming Boca</t>
  </si>
  <si>
    <t>Student Government - Student Volunteer Engagement</t>
  </si>
  <si>
    <t>Traditions Projects</t>
  </si>
  <si>
    <t>Jupiter Multicultural Programming</t>
  </si>
  <si>
    <t>Global Programming RSO Support Boca</t>
  </si>
  <si>
    <t>TAG001285 FAU Master Account Set: Budget Pool - Salaries &amp; Benefits (AMP, SP, Faculty)</t>
  </si>
  <si>
    <t>TAG001290 FAU Master Account Set: Budget Pool - Revenue</t>
  </si>
  <si>
    <t>TAG001291 FAU Master Account Set: Budget Pool - Salaries &amp; Benefits (AMP, SP, Faculty)</t>
  </si>
  <si>
    <t>TAG001308 FAU Master Account Set: Budget Pool - OPS</t>
  </si>
  <si>
    <t>TAG001334 FAU Master Account Set: Budget Pool - INTER-Fund Transfers Out</t>
  </si>
  <si>
    <t>TAG001347 FAU Master Account Set: Budget Pool - INTER-Fund Transfers Out</t>
  </si>
  <si>
    <t>TAG001347 (Blank)</t>
  </si>
  <si>
    <t>TAG008792 FAU Master Account Set: Budget Pool - Salaries &amp; Benefits (AMP, SP, Faculty)</t>
  </si>
  <si>
    <t>TAG008803 FAU Master Account Set: Budget Pool - Revenue</t>
  </si>
  <si>
    <t>As of 08/</t>
  </si>
  <si>
    <t>27/2025 02:17 PM</t>
  </si>
  <si>
    <t>2024-2025
APPROVED BUDGET</t>
  </si>
  <si>
    <t>2024-2025
ACTUALS</t>
  </si>
  <si>
    <t>2023-2024
ACTUALS</t>
  </si>
  <si>
    <t>3 Year Budget to Actual Expenses
for Student Government Operationals SmartTags</t>
  </si>
  <si>
    <t>FAU Master Account Set: Budget Pool - INTER-Fund Transfer In</t>
  </si>
  <si>
    <t>TAG001293</t>
  </si>
  <si>
    <t>Campus Initiatives and Projects Broward</t>
  </si>
  <si>
    <t>BT-686 FY25-CI - Student Union Expansion &amp; Renovation Phase II</t>
  </si>
  <si>
    <t>TAG001230 FAU Master Account Set: Budget Pool - OPS</t>
  </si>
  <si>
    <t>TAG001286 FAU Master Account Set: Budget Pool - INTER-Fund Transfer In</t>
  </si>
  <si>
    <t>TAG001293 FAU Master Account Set: Budget Pool - Expense</t>
  </si>
  <si>
    <t>TAG001293 FAU Master Account Set: Budget Pool - INTER-Fund Transfer In</t>
  </si>
  <si>
    <t>TAG001293 FAU Master Account Set: Budget Pool - INTRA-Fund Transfers In</t>
  </si>
  <si>
    <t>TAG001293 FAU Master Account Set: Budget Pool - INTRA-Fund Transfers Out</t>
  </si>
  <si>
    <t>TAG001293 FAU Master Account Set: Budget Pool - Revenue</t>
  </si>
  <si>
    <t>TAG001493 FAU Master Account Set: Budget Pool - INTER-Fund Transfers Out</t>
  </si>
  <si>
    <t>TAG001493 FAU Master Account Set: Budget Pool - Revenue</t>
  </si>
  <si>
    <t>TAG001686 FAU Master Account Set: Budget Pool - INTER-Fund Transfers Out</t>
  </si>
  <si>
    <t>TAG001687 FAU Master Account Set: Budget Pool - INTRA-Fund Transfers In</t>
  </si>
  <si>
    <t>TAG008793 FAU Master Account Set: Budget Pool - INTER-Fund Transfers Out</t>
  </si>
  <si>
    <t>2025-2026
APPROVED BUDGET</t>
  </si>
  <si>
    <t>2025-2026
ACTUALS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</si>
</sst>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#,##0.00%;\(#,##0.00%\)"/>
    <numFmt numFmtId="166" formatCode="#,##0.00;\(#,##0.00\)"/>
    <numFmt numFmtId="167" formatCode="#,##0.00####;\(#,##0.00####\)"/>
  </numFmts>
  <fonts count="2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b/>
      <sz val="10"/>
      <name val="Arial"/>
      <family val="2"/>
    </font>
    <font>
      <b/>
      <i/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1"/>
      <color theme="0"/>
      <name val="Ebrima"/>
    </font>
    <font>
      <sz val="11"/>
      <color theme="1"/>
      <name val="Ebrima"/>
    </font>
    <font>
      <sz val="11"/>
      <name val="Ebrima"/>
    </font>
    <font>
      <sz val="12"/>
      <name val="Ebrima"/>
    </font>
    <font>
      <sz val="10"/>
      <name val="Ebrima"/>
    </font>
    <font>
      <b/>
      <sz val="10"/>
      <color theme="0"/>
      <name val="Ebrima"/>
    </font>
    <font>
      <b/>
      <sz val="10"/>
      <name val="Ebrima"/>
    </font>
    <font>
      <b/>
      <sz val="10"/>
      <color theme="1"/>
      <name val="Ebrima"/>
    </font>
    <font>
      <sz val="10"/>
      <color theme="1"/>
      <name val="Ebrima"/>
    </font>
    <font>
      <sz val="10"/>
      <name val="Arial"/>
      <family val="2"/>
    </font>
    <font>
      <b/>
      <sz val="10"/>
      <name val="Arial"/>
      <family val="2"/>
    </font>
    <font>
      <b/>
      <sz val="10"/>
      <color theme="3" tint="-0.249977111117893"/>
      <name val="Ebrima"/>
    </font>
    <font>
      <sz val="10"/>
      <color rgb="FF000000"/>
      <name val="Arial"/>
      <family val="2"/>
    </font>
    <font>
      <sz val="10"/>
      <color rgb="FF000000"/>
      <name val="Arial"/>
    </font>
    <font>
      <b/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35ABED"/>
        <bgColor rgb="FF35ABED"/>
      </patternFill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5ABED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vertical="top"/>
    </xf>
    <xf numFmtId="165" fontId="0" fillId="0" borderId="0" xfId="0" applyNumberFormat="1" applyAlignment="1">
      <alignment horizontal="right" vertical="top"/>
    </xf>
    <xf numFmtId="166" fontId="0" fillId="0" borderId="0" xfId="0" applyNumberFormat="1" applyAlignment="1">
      <alignment horizontal="right" vertical="top"/>
    </xf>
    <xf numFmtId="167" fontId="0" fillId="0" borderId="0" xfId="0" applyNumberFormat="1" applyAlignment="1">
      <alignment horizontal="right" vertical="top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/>
    </xf>
    <xf numFmtId="0" fontId="6" fillId="2" borderId="0" xfId="0" applyFont="1" applyFill="1" applyAlignment="1">
      <alignment horizontal="left" vertical="top"/>
    </xf>
    <xf numFmtId="0" fontId="0" fillId="0" borderId="0" xfId="0" applyAlignment="1">
      <alignment wrapText="1"/>
    </xf>
    <xf numFmtId="0" fontId="0" fillId="0" borderId="0" xfId="0" pivotButton="1"/>
    <xf numFmtId="166" fontId="3" fillId="0" borderId="0" xfId="0" applyNumberFormat="1" applyFont="1" applyAlignment="1">
      <alignment horizontal="right" vertical="top"/>
    </xf>
    <xf numFmtId="0" fontId="0" fillId="0" borderId="0" xfId="0" pivotButton="1" applyAlignment="1">
      <alignment wrapText="1"/>
    </xf>
    <xf numFmtId="0" fontId="1" fillId="0" borderId="0" xfId="8"/>
    <xf numFmtId="0" fontId="1" fillId="0" borderId="0" xfId="8" applyAlignment="1">
      <alignment vertical="top"/>
    </xf>
    <xf numFmtId="0" fontId="1" fillId="0" borderId="0" xfId="8" applyAlignment="1">
      <alignment vertical="top" wrapText="1"/>
    </xf>
    <xf numFmtId="0" fontId="3" fillId="3" borderId="1" xfId="8" applyFont="1" applyFill="1" applyBorder="1" applyAlignment="1">
      <alignment horizontal="center"/>
    </xf>
    <xf numFmtId="0" fontId="3" fillId="0" borderId="0" xfId="8" applyFont="1" applyAlignment="1">
      <alignment vertical="top"/>
    </xf>
    <xf numFmtId="0" fontId="7" fillId="2" borderId="0" xfId="8" applyFont="1" applyFill="1" applyAlignment="1">
      <alignment horizontal="left" vertical="top"/>
    </xf>
    <xf numFmtId="43" fontId="0" fillId="0" borderId="0" xfId="1" applyFont="1"/>
    <xf numFmtId="0" fontId="8" fillId="0" borderId="0" xfId="0" applyFont="1" applyAlignment="1">
      <alignment wrapText="1"/>
    </xf>
    <xf numFmtId="0" fontId="1" fillId="0" borderId="0" xfId="0" applyFont="1" applyAlignment="1">
      <alignment horizontal="left"/>
    </xf>
    <xf numFmtId="3" fontId="0" fillId="0" borderId="0" xfId="0" applyNumberFormat="1" applyAlignment="1">
      <alignment horizontal="left"/>
    </xf>
    <xf numFmtId="0" fontId="3" fillId="0" borderId="0" xfId="0" applyFont="1" applyAlignment="1">
      <alignment horizontal="left" vertical="top" wrapText="1"/>
    </xf>
    <xf numFmtId="166" fontId="9" fillId="0" borderId="0" xfId="0" applyNumberFormat="1" applyFont="1" applyAlignment="1">
      <alignment horizontal="right" vertical="top"/>
    </xf>
    <xf numFmtId="0" fontId="0" fillId="2" borderId="0" xfId="0" applyFill="1" applyAlignment="1">
      <alignment vertical="top"/>
    </xf>
    <xf numFmtId="0" fontId="0" fillId="6" borderId="0" xfId="0" applyFill="1"/>
    <xf numFmtId="0" fontId="1" fillId="6" borderId="0" xfId="0" applyFont="1" applyFill="1"/>
    <xf numFmtId="0" fontId="0" fillId="6" borderId="0" xfId="0" applyFill="1" applyAlignment="1">
      <alignment horizontal="center"/>
    </xf>
    <xf numFmtId="41" fontId="11" fillId="0" borderId="0" xfId="4" applyNumberFormat="1" applyFont="1" applyAlignment="1">
      <alignment horizontal="left" vertical="top"/>
    </xf>
    <xf numFmtId="41" fontId="10" fillId="4" borderId="0" xfId="4" applyNumberFormat="1" applyFont="1" applyFill="1" applyAlignment="1">
      <alignment horizontal="center" vertical="top"/>
    </xf>
    <xf numFmtId="0" fontId="0" fillId="6" borderId="0" xfId="0" applyFill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4" borderId="0" xfId="4" applyFont="1" applyFill="1" applyAlignment="1">
      <alignment horizontal="center" vertical="top"/>
    </xf>
    <xf numFmtId="0" fontId="11" fillId="0" borderId="0" xfId="4" applyFont="1" applyAlignment="1">
      <alignment horizontal="left" vertical="top"/>
    </xf>
    <xf numFmtId="0" fontId="4" fillId="6" borderId="0" xfId="0" applyFont="1" applyFill="1" applyAlignment="1">
      <alignment horizontal="center"/>
    </xf>
    <xf numFmtId="41" fontId="12" fillId="0" borderId="0" xfId="8" applyNumberFormat="1" applyFont="1" applyAlignment="1">
      <alignment horizontal="left" vertical="center"/>
    </xf>
    <xf numFmtId="0" fontId="13" fillId="0" borderId="0" xfId="8" applyFont="1" applyAlignment="1">
      <alignment horizontal="left"/>
    </xf>
    <xf numFmtId="0" fontId="14" fillId="6" borderId="0" xfId="0" applyFont="1" applyFill="1" applyAlignment="1">
      <alignment horizontal="center"/>
    </xf>
    <xf numFmtId="0" fontId="14" fillId="6" borderId="0" xfId="0" applyFont="1" applyFill="1" applyAlignment="1">
      <alignment horizontal="center" vertical="center"/>
    </xf>
    <xf numFmtId="0" fontId="15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left" vertical="center"/>
    </xf>
    <xf numFmtId="0" fontId="16" fillId="6" borderId="0" xfId="0" applyFont="1" applyFill="1" applyAlignment="1">
      <alignment horizontal="center" vertical="center"/>
    </xf>
    <xf numFmtId="0" fontId="17" fillId="6" borderId="0" xfId="0" applyFont="1" applyFill="1" applyAlignment="1">
      <alignment horizontal="left" vertical="center"/>
    </xf>
    <xf numFmtId="43" fontId="17" fillId="6" borderId="0" xfId="1" applyFont="1" applyFill="1" applyBorder="1" applyAlignment="1" applyProtection="1">
      <alignment horizontal="left" vertical="center"/>
    </xf>
    <xf numFmtId="0" fontId="15" fillId="5" borderId="0" xfId="0" applyFont="1" applyFill="1" applyAlignment="1">
      <alignment horizontal="center" vertical="center" wrapText="1"/>
    </xf>
    <xf numFmtId="164" fontId="18" fillId="6" borderId="0" xfId="0" applyNumberFormat="1" applyFont="1" applyFill="1" applyAlignment="1">
      <alignment horizontal="center"/>
    </xf>
    <xf numFmtId="10" fontId="14" fillId="6" borderId="0" xfId="0" applyNumberFormat="1" applyFont="1" applyFill="1" applyAlignment="1">
      <alignment horizontal="center"/>
    </xf>
    <xf numFmtId="164" fontId="17" fillId="6" borderId="0" xfId="3" applyNumberFormat="1" applyFont="1" applyFill="1" applyBorder="1" applyAlignment="1" applyProtection="1">
      <alignment horizontal="center"/>
    </xf>
    <xf numFmtId="10" fontId="16" fillId="6" borderId="0" xfId="0" applyNumberFormat="1" applyFont="1" applyFill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0" fontId="20" fillId="3" borderId="0" xfId="0" applyFont="1" applyFill="1" applyAlignment="1">
      <alignment horizontal="center" wrapText="1"/>
    </xf>
    <xf numFmtId="0" fontId="20" fillId="3" borderId="1" xfId="0" applyFont="1" applyFill="1" applyBorder="1" applyAlignment="1">
      <alignment horizontal="center" wrapText="1"/>
    </xf>
    <xf numFmtId="0" fontId="15" fillId="5" borderId="0" xfId="0" applyFont="1" applyFill="1" applyAlignment="1">
      <alignment horizontal="center" vertical="center"/>
    </xf>
    <xf numFmtId="0" fontId="18" fillId="6" borderId="0" xfId="0" applyFont="1" applyFill="1"/>
    <xf numFmtId="0" fontId="17" fillId="6" borderId="0" xfId="0" applyFont="1" applyFill="1"/>
    <xf numFmtId="0" fontId="4" fillId="6" borderId="0" xfId="0" applyFont="1" applyFill="1"/>
    <xf numFmtId="0" fontId="1" fillId="6" borderId="0" xfId="0" applyFont="1" applyFill="1" applyAlignment="1">
      <alignment vertical="center"/>
    </xf>
    <xf numFmtId="0" fontId="21" fillId="6" borderId="0" xfId="0" applyFont="1" applyFill="1" applyAlignment="1">
      <alignment horizontal="right" vertical="center" indent="2"/>
    </xf>
    <xf numFmtId="0" fontId="16" fillId="7" borderId="2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vertical="top"/>
    </xf>
    <xf numFmtId="0" fontId="1" fillId="0" borderId="0" xfId="0" applyFont="1"/>
    <xf numFmtId="0" fontId="23" fillId="0" borderId="0" xfId="0" applyFont="1" applyAlignment="1">
      <alignment vertical="top"/>
    </xf>
    <xf numFmtId="166" fontId="23" fillId="0" borderId="0" xfId="0" applyNumberFormat="1" applyFont="1" applyAlignment="1">
      <alignment horizontal="right" vertical="top"/>
    </xf>
    <xf numFmtId="165" fontId="23" fillId="0" borderId="0" xfId="0" applyNumberFormat="1" applyFont="1" applyAlignment="1">
      <alignment horizontal="right" vertical="top"/>
    </xf>
    <xf numFmtId="0" fontId="0" fillId="0" borderId="0" xfId="0" applyAlignment="1">
      <alignment horizontal="left" vertical="center" wrapText="1"/>
    </xf>
    <xf numFmtId="164" fontId="18" fillId="6" borderId="0" xfId="0" quotePrefix="1" applyNumberFormat="1" applyFont="1" applyFill="1" applyAlignment="1">
      <alignment horizontal="center"/>
    </xf>
    <xf numFmtId="4" fontId="20" fillId="3" borderId="1" xfId="1" applyNumberFormat="1" applyFont="1" applyFill="1" applyBorder="1" applyAlignment="1">
      <alignment horizontal="center" wrapText="1"/>
    </xf>
    <xf numFmtId="4" fontId="22" fillId="0" borderId="0" xfId="1" applyNumberFormat="1" applyFont="1" applyAlignment="1">
      <alignment horizontal="right" vertical="top"/>
    </xf>
    <xf numFmtId="4" fontId="0" fillId="0" borderId="0" xfId="1" applyNumberFormat="1" applyFont="1"/>
    <xf numFmtId="4" fontId="0" fillId="0" borderId="0" xfId="0" pivotButton="1" applyNumberFormat="1" applyAlignment="1">
      <alignment wrapText="1"/>
    </xf>
    <xf numFmtId="4" fontId="0" fillId="0" borderId="0" xfId="0" applyNumberFormat="1" applyAlignment="1">
      <alignment wrapText="1"/>
    </xf>
    <xf numFmtId="4" fontId="0" fillId="0" borderId="0" xfId="0" applyNumberFormat="1"/>
    <xf numFmtId="1" fontId="0" fillId="0" borderId="0" xfId="0" applyNumberFormat="1" applyAlignment="1">
      <alignment horizontal="left" vertical="center" wrapText="1"/>
    </xf>
    <xf numFmtId="4" fontId="0" fillId="0" borderId="0" xfId="11" applyNumberFormat="1" applyFont="1" applyAlignment="1">
      <alignment wrapText="1"/>
    </xf>
    <xf numFmtId="1" fontId="3" fillId="0" borderId="0" xfId="0" applyNumberFormat="1" applyFont="1"/>
    <xf numFmtId="1" fontId="3" fillId="0" borderId="0" xfId="0" applyNumberFormat="1" applyFont="1" applyAlignment="1">
      <alignment wrapText="1"/>
    </xf>
    <xf numFmtId="0" fontId="24" fillId="8" borderId="1" xfId="0" applyFont="1" applyFill="1" applyBorder="1" applyAlignment="1">
      <alignment horizontal="center" vertical="top" wrapText="1"/>
    </xf>
    <xf numFmtId="0" fontId="15" fillId="4" borderId="0" xfId="0" applyFont="1" applyFill="1" applyAlignment="1">
      <alignment horizontal="center" vertical="center" wrapText="1"/>
    </xf>
    <xf numFmtId="0" fontId="0" fillId="0" borderId="0" xfId="0" applyNumberFormat="1"/>
    <xf numFmtId="0" fontId="0" fillId="0" borderId="0" xfId="0" applyNumberFormat="1" applyAlignment="1">
      <alignment wrapText="1"/>
    </xf>
  </cellXfs>
  <cellStyles count="12">
    <cellStyle name="Comma" xfId="1" builtinId="3"/>
    <cellStyle name="Comma 2" xfId="6" xr:uid="{00000000-0005-0000-0000-000001000000}"/>
    <cellStyle name="Comma 2 2" xfId="2" xr:uid="{00000000-0005-0000-0000-000002000000}"/>
    <cellStyle name="Comma 2 2 2" xfId="9" xr:uid="{00000000-0005-0000-0000-000003000000}"/>
    <cellStyle name="Comma 3" xfId="11" xr:uid="{960D36D9-BC13-410D-A9A9-1D2D81CDC183}"/>
    <cellStyle name="Currency" xfId="3" builtinId="4"/>
    <cellStyle name="Currency 2" xfId="5" xr:uid="{00000000-0005-0000-0000-000005000000}"/>
    <cellStyle name="Currency 2 2" xfId="10" xr:uid="{00000000-0005-0000-0000-000006000000}"/>
    <cellStyle name="Normal" xfId="0" builtinId="0"/>
    <cellStyle name="Normal 2" xfId="4" xr:uid="{00000000-0005-0000-0000-000009000000}"/>
    <cellStyle name="Normal 2 2" xfId="8" xr:uid="{00000000-0005-0000-0000-00000A000000}"/>
    <cellStyle name="Normal 3" xfId="7" xr:uid="{00000000-0005-0000-0000-00000B000000}"/>
  </cellStyles>
  <dxfs count="302"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68" formatCode="#,##0.000"/>
    </dxf>
    <dxf>
      <numFmt numFmtId="4" formatCode="#,##0.0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68" formatCode="#,##0.00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168" formatCode="#,##0.000"/>
    </dxf>
    <dxf>
      <numFmt numFmtId="4" formatCode="#,##0.00"/>
    </dxf>
    <dxf>
      <numFmt numFmtId="4" formatCode="#,##0.00"/>
    </dxf>
    <dxf>
      <numFmt numFmtId="168" formatCode="#,##0.0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  <dxf>
      <alignment wrapText="1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pivotCacheDefinition" Target="pivotCache/pivotCacheDefinition5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4.xml"/><Relationship Id="rId27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nda Nelson" refreshedDate="46244.445976620373" createdVersion="7" refreshedVersion="8" minRefreshableVersion="3" recordCount="237" xr:uid="{CFA0F80E-24DC-409B-803E-3D81ED7997C4}">
  <cacheSource type="worksheet">
    <worksheetSource ref="A11:N248" sheet="FY21 B2A"/>
  </cacheSource>
  <cacheFields count="14">
    <cacheField name="SmartTag" numFmtId="0">
      <sharedItems count="89">
        <s v="TAG000493 Jupiter - Burrow Activity Center"/>
        <s v="TAG001230 Jupiter Burrow Student Union - SG Reserve"/>
        <s v="TAG001231 Boca Rec Fit Equip Replacement - SG Reserve"/>
        <s v="TAG001284 VPSA A&amp;S Reserve"/>
        <s v="TAG001285 Radio Station"/>
        <s v="TAG001286 UWC - Owl TV"/>
        <s v="TAG001288 UP Publication"/>
        <s v="TAG001289 Student Government - Program Board"/>
        <s v="TAG001290 Student Government - Homecoming"/>
        <s v="TAG001291 Student Government - Revenue"/>
        <s v="TAG001292 Student Government - Book Loan Replacement"/>
        <s v="TAG001294 Student Government - Student Life and Recreation - Jupiter"/>
        <s v="TAG001295 Student Government - Wellness Center - Broward"/>
        <s v="TAG001296 Student Government - Owl Production - Broward"/>
        <s v="TAG001297 Student Government - Involvement and Leadership - Davie"/>
        <s v="TAG001298 Student Government - Student Accessibility Services Broward"/>
        <s v="TAG001299 Student Government - Volunteer Center - Broward"/>
        <s v="TAG001300 Student Government - Achievement Awards - Broward"/>
        <s v="TAG001301 Student Government - Broward House Projects"/>
        <s v="TAG001307 Student Government - Cultural Awareness - Broward"/>
        <s v="TAG001308 Broward Campus - Student Services"/>
        <s v="TAG001309 Student Government - Operations - Davie"/>
        <s v="TAG001310 Student Government - S.A.V.I - Jupiter"/>
        <s v="TAG001311 Student Government - Program Board - Jupiter"/>
        <s v="TAG001313 Student Government - Campus Recreation Facility Ops"/>
        <s v="TAG001315 Student Government - Banquet"/>
        <s v="TAG001316 Student Government - Student Affairs - Jupiter"/>
        <s v="TAG001317 Sport Club Council"/>
        <s v="TAG001319 Student Government - House Projects - Jupiter"/>
        <s v="TAG001320 Student Government - House Projects"/>
        <s v="TAG001321 Student Government - Governor Executive Projects Broward"/>
        <s v="TAG001322 Student Government - Governor Executive Projects Jupiter"/>
        <s v="TAG001323 Diversity Student Services - Jupiter"/>
        <s v="TAG001324 COSO Administration"/>
        <s v="TAG001325 Campus Student Government Marketing - Jupiter"/>
        <s v="TAG001326 Campus Inter-Club Council - Jupiter"/>
        <s v="TAG001327 Campus Club Accounts - Broward"/>
        <s v="TAG001328 Campus Club Accounts - Jupiter"/>
        <s v="TAG001329 Student Government - Stipends - Broward"/>
        <s v="TAG001330 Student Government - Stipends"/>
        <s v="TAG001331 Student Government - Student Accessibility Services"/>
        <s v="TAG001332 Student Government - Night Owls"/>
        <s v="TAG001333 Student Government - ICC Revenue - Broward"/>
        <s v="TAG001334 Student Government - Governor - Projects"/>
        <s v="TAG001336 Student Government - COSO"/>
        <s v="TAG001337 Student Government - House Contingency Broward"/>
        <s v="TAG001339 Student Government - Contingency"/>
        <s v="TAG001341 Student Government - Aids/Peer Education"/>
        <s v="TAG001342 Black Student Union"/>
        <s v="TAG001343 Student Government - Administration - Broward"/>
        <s v="TAG001344 Student Government - Administration - Jupiter"/>
        <s v="TAG001345 Student Government - Administration"/>
        <s v="TAG001347 Unallocated Student Activity Fees"/>
        <s v="TAG001488 Student Government - Conference Travel"/>
        <s v="TAG001489 Student Government - Program Board"/>
        <s v="TAG001490 Student Government - S.A.V.I"/>
        <s v="TAG001492 Director of Student Media"/>
        <s v="TAG001493 Diversity Award Training"/>
        <s v="TAG001494 Graduate and Professional Clubs"/>
        <s v="TAG001495 Graduate Student Association"/>
        <s v="TAG001496 Homecoming"/>
        <s v="TAG001498 LGBTQA Resource Center"/>
        <s v="TAG001499 Student Government - Lobby"/>
        <s v="TAG001500 Office of Greek Life"/>
        <s v="TAG001501 Student Accessibility Week"/>
        <s v="TAG001502 President Executive Projects"/>
        <s v="TAG001503 Radio Station"/>
        <s v="TAG001504 Senate Contingency"/>
        <s v="TAG001505 Student Government - Accounting &amp; Budget Office"/>
        <s v="TAG001506 Student Government - Elections"/>
        <s v="TAG001507 Student Government - Judicial Branch"/>
        <s v="TAG001508 Student Government - Television Station"/>
        <s v="TAG001509 Student Government - Advisor Office"/>
        <s v="TAG001510 Student Government - Operations"/>
        <s v="TAG001511 Student Government - Senate"/>
        <s v="TAG001513 Traditions Projects-Diver. Way"/>
        <s v="TAG001514 University Press Newspaper"/>
        <s v="TAG001515 University Wide Stipends"/>
        <s v="TAG001516 Military and Veterans Student Success Center"/>
        <s v="TAG001517 Student Government - Vice President's Executive Project"/>
        <s v="TAG001518 Weeks of Welcome"/>
        <s v="TAG001686 Davie/Broward Campus Rec - SG Reserve"/>
        <s v="TAG001687 Davie Student Union - SG Reserve"/>
        <s v="TAG001924 Campus Rec Jupiter - SG Reserve"/>
        <s v="TAG003502 Student Government - Student Involvement"/>
        <s v="TAG003543 Boca Raton Student Union"/>
        <s v="TAG004958 Student Government - University Mascot"/>
        <s v="TAG005101 Student Government - University Mascot Revenue"/>
        <s v="TAG006850 Student Government Ride Share"/>
      </sharedItems>
    </cacheField>
    <cacheField name="SmartTag2" numFmtId="0">
      <sharedItems count="89">
        <s v="TAG000493"/>
        <s v="TAG001230"/>
        <s v="TAG001231"/>
        <s v="TAG001284"/>
        <s v="TAG001285"/>
        <s v="TAG001286"/>
        <s v="TAG001288"/>
        <s v="TAG001289"/>
        <s v="TAG001290"/>
        <s v="TAG001291"/>
        <s v="TAG001292"/>
        <s v="TAG001294"/>
        <s v="TAG001295"/>
        <s v="TAG001296"/>
        <s v="TAG001297"/>
        <s v="TAG001298"/>
        <s v="TAG001299"/>
        <s v="TAG001300"/>
        <s v="TAG001301"/>
        <s v="TAG001307"/>
        <s v="TAG001308"/>
        <s v="TAG001309"/>
        <s v="TAG001310"/>
        <s v="TAG001311"/>
        <s v="TAG001313"/>
        <s v="TAG001315"/>
        <s v="TAG001316"/>
        <s v="TAG001317"/>
        <s v="TAG001319"/>
        <s v="TAG001320"/>
        <s v="TAG001321"/>
        <s v="TAG001322"/>
        <s v="TAG001323"/>
        <s v="TAG001324"/>
        <s v="TAG001325"/>
        <s v="TAG001326"/>
        <s v="TAG001327"/>
        <s v="TAG001328"/>
        <s v="TAG001329"/>
        <s v="TAG001330"/>
        <s v="TAG001331"/>
        <s v="TAG001332"/>
        <s v="TAG001333"/>
        <s v="TAG001334"/>
        <s v="TAG001336"/>
        <s v="TAG001337"/>
        <s v="TAG001339"/>
        <s v="TAG001341"/>
        <s v="TAG001342"/>
        <s v="TAG001343"/>
        <s v="TAG001344"/>
        <s v="TAG001345"/>
        <s v="TAG001347"/>
        <s v="TAG001488"/>
        <s v="TAG001489"/>
        <s v="TAG001490"/>
        <s v="TAG001492"/>
        <s v="TAG001493"/>
        <s v="TAG001494"/>
        <s v="TAG001495"/>
        <s v="TAG001496"/>
        <s v="TAG001498"/>
        <s v="TAG001499"/>
        <s v="TAG001500"/>
        <s v="TAG001501"/>
        <s v="TAG001502"/>
        <s v="TAG001503"/>
        <s v="TAG001504"/>
        <s v="TAG001505"/>
        <s v="TAG001506"/>
        <s v="TAG001507"/>
        <s v="TAG001508"/>
        <s v="TAG001509"/>
        <s v="TAG001510"/>
        <s v="TAG001511"/>
        <s v="TAG001513"/>
        <s v="TAG001514"/>
        <s v="TAG001515"/>
        <s v="TAG001516"/>
        <s v="TAG001517"/>
        <s v="TAG001518"/>
        <s v="TAG001686"/>
        <s v="TAG001687"/>
        <s v="TAG001924"/>
        <s v="TAG003502"/>
        <s v="TAG003543"/>
        <s v="TAG004958"/>
        <s v="TAG005101"/>
        <s v="TAG006850"/>
      </sharedItems>
    </cacheField>
    <cacheField name="Project" numFmtId="0">
      <sharedItems/>
    </cacheField>
    <cacheField name="Fund Type" numFmtId="0">
      <sharedItems/>
    </cacheField>
    <cacheField name="Ledger Account Summary" numFmtId="0">
      <sharedItems count="5">
        <s v="FAU Master Account Set: Budget Pool - Expense"/>
        <s v="FAU Master Account Set: Budget Pool - INTRA-Fund Transfers Out"/>
        <s v="FAU Master Account Set: Budget Pool - OPS"/>
        <s v="FAU Master Account Set: Budget Pool - Salaries &amp; Benefits (AMP, SP, Faculty)"/>
        <s v="FAU Master Account Set: Budget Pool - INTER-Fund Transfers Out"/>
      </sharedItems>
    </cacheField>
    <cacheField name="Original Budget Expenses/Transfer Out" numFmtId="166">
      <sharedItems containsSemiMixedTypes="0" containsString="0" containsNumber="1" minValue="0" maxValue="1773008"/>
    </cacheField>
    <cacheField name="Amendments Expenses/Transfer Out" numFmtId="166">
      <sharedItems containsSemiMixedTypes="0" containsString="0" containsNumber="1" minValue="-850000" maxValue="850000"/>
    </cacheField>
    <cacheField name="Adjusted Budget Expenses" numFmtId="166">
      <sharedItems containsSemiMixedTypes="0" containsString="0" containsNumber="1" minValue="0" maxValue="1773008"/>
    </cacheField>
    <cacheField name="Actual Expenses/Transfer Out" numFmtId="166">
      <sharedItems containsSemiMixedTypes="0" containsString="0" containsNumber="1" minValue="-393" maxValue="1773008"/>
    </cacheField>
    <cacheField name="Obligation" numFmtId="166">
      <sharedItems containsSemiMixedTypes="0" containsString="0" containsNumber="1" minValue="-0.25" maxValue="7327"/>
    </cacheField>
    <cacheField name="Commitment" numFmtId="0">
      <sharedItems containsSemiMixedTypes="0" containsString="0" containsNumber="1" minValue="0" maxValue="267.26"/>
    </cacheField>
    <cacheField name="Total Actual/Reserved" numFmtId="166">
      <sharedItems containsSemiMixedTypes="0" containsString="0" containsNumber="1" minValue="-393" maxValue="1773008"/>
    </cacheField>
    <cacheField name="Available Balance" numFmtId="166">
      <sharedItems containsSemiMixedTypes="0" containsString="0" containsNumber="1" minValue="-143511.45000000001" maxValue="850000"/>
    </cacheField>
    <cacheField name="Percentage Remaining" numFmtId="0">
      <sharedItems containsSemiMixedTypes="0" containsString="0" containsNumber="1" minValue="-86.020140999999995" maxValue="1.233929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nda Nelson" refreshedDate="46244.445976736111" createdVersion="6" refreshedVersion="8" minRefreshableVersion="3" recordCount="249" xr:uid="{00000000-000A-0000-FFFF-FFFF03000000}">
  <cacheSource type="worksheet">
    <worksheetSource ref="A11:I260" sheet="FY19 B2A"/>
  </cacheSource>
  <cacheFields count="9">
    <cacheField name="SmartTag and Name" numFmtId="0">
      <sharedItems/>
    </cacheField>
    <cacheField name="SmartTag" numFmtId="0">
      <sharedItems count="94">
        <s v="TAG000493"/>
        <s v="TAG001230"/>
        <s v="TAG001231"/>
        <s v="TAG001232"/>
        <s v="TAG001284"/>
        <s v="TAG001285"/>
        <s v="TAG001286"/>
        <s v="TAG001287"/>
        <s v="TAG001288"/>
        <s v="TAG001289"/>
        <s v="TAG001290"/>
        <s v="TAG001291"/>
        <s v="TAG001292"/>
        <s v="TAG001294"/>
        <s v="TAG001295"/>
        <s v="TAG001296"/>
        <s v="TAG001297"/>
        <s v="TAG001298"/>
        <s v="TAG001299"/>
        <s v="TAG001300"/>
        <s v="TAG001301"/>
        <s v="TAG001307"/>
        <s v="TAG001308"/>
        <s v="TAG001309"/>
        <s v="TAG001310"/>
        <s v="TAG001311"/>
        <s v="TAG001313"/>
        <s v="TAG001315"/>
        <s v="TAG001316"/>
        <s v="TAG001317"/>
        <s v="TAG001319"/>
        <s v="TAG001320"/>
        <s v="TAG001321"/>
        <s v="TAG001322"/>
        <s v="TAG001323"/>
        <s v="TAG001324"/>
        <s v="TAG001325"/>
        <s v="TAG001326"/>
        <s v="TAG001327"/>
        <s v="TAG001328"/>
        <s v="TAG001329"/>
        <s v="TAG001330"/>
        <s v="TAG001331"/>
        <s v="TAG001332"/>
        <s v="TAG001333"/>
        <s v="TAG001334"/>
        <s v="TAG001336"/>
        <s v="TAG001337"/>
        <s v="TAG001339"/>
        <s v="TAG001341"/>
        <s v="TAG001342"/>
        <s v="TAG001343"/>
        <s v="TAG001344"/>
        <s v="TAG001345"/>
        <s v="TAG001346"/>
        <s v="TAG001347"/>
        <s v="TAG001488"/>
        <s v="TAG001489"/>
        <s v="TAG001490"/>
        <s v="TAG001492"/>
        <s v="TAG001493"/>
        <s v="TAG001494"/>
        <s v="TAG001495"/>
        <s v="TAG001496"/>
        <s v="TAG001498"/>
        <s v="TAG001499"/>
        <s v="TAG001500"/>
        <s v="TAG001501"/>
        <s v="TAG001502"/>
        <s v="TAG001503"/>
        <s v="TAG001504"/>
        <s v="TAG001505"/>
        <s v="TAG001506"/>
        <s v="TAG001507"/>
        <s v="TAG001508"/>
        <s v="TAG001509"/>
        <s v="TAG001510"/>
        <s v="TAG001511"/>
        <s v="TAG001512"/>
        <s v="TAG001513"/>
        <s v="TAG001514"/>
        <s v="TAG001515"/>
        <s v="TAG001516"/>
        <s v="TAG001517"/>
        <s v="TAG001518"/>
        <s v="TAG001686"/>
        <s v="TAG001687"/>
        <s v="TAG001924"/>
        <s v="TAG001927"/>
        <s v="TAG003502"/>
        <s v="TAG003543"/>
        <s v="TAG004958"/>
        <s v="TAG005101"/>
        <s v="TAG005800"/>
      </sharedItems>
    </cacheField>
    <cacheField name="Project" numFmtId="0">
      <sharedItems/>
    </cacheField>
    <cacheField name="Fund Type" numFmtId="0">
      <sharedItems/>
    </cacheField>
    <cacheField name="Ledger Account Summary" numFmtId="0">
      <sharedItems count="5">
        <s v="FAU Master Account Set: Budget Pool - Expense"/>
        <s v="FAU Master Account Set: Budget Pool - INTER-Fund Transfers Out"/>
        <s v="FAU Master Account Set: Budget Pool - INTRA-Fund Transfers Out"/>
        <s v="FAU Master Account Set: Budget Pool - OPS"/>
        <s v="FAU Master Account Set: Budget Pool - Salaries &amp; Benefits (AMP, SP, Faculty)"/>
      </sharedItems>
    </cacheField>
    <cacheField name="Original Budget Expenses/Transfer Out" numFmtId="166">
      <sharedItems containsSemiMixedTypes="0" containsString="0" containsNumber="1" minValue="0" maxValue="1600000"/>
    </cacheField>
    <cacheField name="Amendments Expenses/Transfer Out" numFmtId="166">
      <sharedItems containsSemiMixedTypes="0" containsString="0" containsNumber="1" minValue="-850000" maxValue="850000"/>
    </cacheField>
    <cacheField name="Adjusted Budget Expenses" numFmtId="166">
      <sharedItems containsSemiMixedTypes="0" containsString="0" containsNumber="1" minValue="-850000" maxValue="850000"/>
    </cacheField>
    <cacheField name="Actual Expenses/Transfer Out" numFmtId="166">
      <sharedItems containsSemiMixedTypes="0" containsString="0" containsNumber="1" minValue="0" maxValue="335723.1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nda Nelson" refreshedDate="46244.44597685185" createdVersion="6" refreshedVersion="8" minRefreshableVersion="3" recordCount="245" xr:uid="{00000000-000A-0000-FFFF-FFFF02000000}">
  <cacheSource type="worksheet">
    <worksheetSource ref="A11:K256" sheet="FY20BTA"/>
  </cacheSource>
  <cacheFields count="11">
    <cacheField name="SmartTag Name" numFmtId="0">
      <sharedItems/>
    </cacheField>
    <cacheField name="SmartTag" numFmtId="0">
      <sharedItems count="92">
        <s v="TAG000493"/>
        <s v="TAG001230"/>
        <s v="TAG001231"/>
        <s v="TAG001284"/>
        <s v="TAG001285"/>
        <s v="TAG001286"/>
        <s v="TAG001287"/>
        <s v="TAG001288"/>
        <s v="TAG001289"/>
        <s v="TAG001290"/>
        <s v="TAG001291"/>
        <s v="TAG001292"/>
        <s v="TAG001294"/>
        <s v="TAG001295"/>
        <s v="TAG001296"/>
        <s v="TAG001297"/>
        <s v="TAG001298"/>
        <s v="TAG001299"/>
        <s v="TAG001300"/>
        <s v="TAG001301"/>
        <s v="TAG001307"/>
        <s v="TAG001308"/>
        <s v="TAG001309"/>
        <s v="TAG001310"/>
        <s v="TAG001311"/>
        <s v="TAG001313"/>
        <s v="TAG001315"/>
        <s v="TAG001316"/>
        <s v="TAG001317"/>
        <s v="TAG001319"/>
        <s v="TAG001320"/>
        <s v="TAG001321"/>
        <s v="TAG001322"/>
        <s v="TAG001323"/>
        <s v="TAG001324"/>
        <s v="TAG001325"/>
        <s v="TAG001326"/>
        <s v="TAG001327"/>
        <s v="TAG001328"/>
        <s v="TAG001329"/>
        <s v="TAG001330"/>
        <s v="TAG001331"/>
        <s v="TAG001332"/>
        <s v="TAG001333"/>
        <s v="TAG001334"/>
        <s v="TAG001336"/>
        <s v="TAG001337"/>
        <s v="TAG001339"/>
        <s v="TAG001341"/>
        <s v="TAG001342"/>
        <s v="TAG001343"/>
        <s v="TAG001344"/>
        <s v="TAG001345"/>
        <s v="TAG001347"/>
        <s v="TAG001488"/>
        <s v="TAG001489"/>
        <s v="TAG001490"/>
        <s v="TAG001492"/>
        <s v="TAG001493"/>
        <s v="TAG001494"/>
        <s v="TAG001495"/>
        <s v="TAG001496"/>
        <s v="TAG001498"/>
        <s v="TAG001499"/>
        <s v="TAG001500"/>
        <s v="TAG001501"/>
        <s v="TAG001502"/>
        <s v="TAG001503"/>
        <s v="TAG001504"/>
        <s v="TAG001505"/>
        <s v="TAG001506"/>
        <s v="TAG001507"/>
        <s v="TAG001508"/>
        <s v="TAG001509"/>
        <s v="TAG001510"/>
        <s v="TAG001511"/>
        <s v="TAG001512"/>
        <s v="TAG001513"/>
        <s v="TAG001514"/>
        <s v="TAG001515"/>
        <s v="TAG001516"/>
        <s v="TAG001517"/>
        <s v="TAG001518"/>
        <s v="TAG001686"/>
        <s v="TAG001687"/>
        <s v="TAG001924"/>
        <s v="TAG001927"/>
        <s v="TAG003502"/>
        <s v="TAG003543"/>
        <s v="TAG004958"/>
        <s v="TAG005101"/>
        <s v="TAG006850"/>
      </sharedItems>
    </cacheField>
    <cacheField name="Project" numFmtId="0">
      <sharedItems/>
    </cacheField>
    <cacheField name="Fund Type" numFmtId="0">
      <sharedItems/>
    </cacheField>
    <cacheField name="Ledger Account Summary" numFmtId="0">
      <sharedItems count="5">
        <s v="FAU Master Account Set: Budget Pool - Salaries &amp; Benefits (AMP, SP, Faculty)"/>
        <s v="FAU Master Account Set: Budget Pool - OPS"/>
        <s v="FAU Master Account Set: Budget Pool - Expense"/>
        <s v="FAU Master Account Set: Budget Pool - INTER-Fund Transfers Out"/>
        <s v="FAU Master Account Set: Budget Pool - INTRA-Fund Transfers Out"/>
      </sharedItems>
    </cacheField>
    <cacheField name="Original Budget Expenses/Transfer Out" numFmtId="166">
      <sharedItems containsSemiMixedTypes="0" containsString="0" containsNumber="1" minValue="0" maxValue="900000"/>
    </cacheField>
    <cacheField name="Amendments Expenses/Transfer Out" numFmtId="166">
      <sharedItems containsSemiMixedTypes="0" containsString="0" containsNumber="1" minValue="-878400" maxValue="850000"/>
    </cacheField>
    <cacheField name="Adjusted Budget Expenses" numFmtId="166">
      <sharedItems containsSemiMixedTypes="0" containsString="0" containsNumber="1" minValue="0" maxValue="850000"/>
    </cacheField>
    <cacheField name="Actual Expenses/Transfer Out" numFmtId="166">
      <sharedItems containsSemiMixedTypes="0" containsString="0" containsNumber="1" minValue="0" maxValue="587334.41"/>
    </cacheField>
    <cacheField name="Obligation" numFmtId="166">
      <sharedItems containsSemiMixedTypes="0" containsString="0" containsNumber="1" minValue="0" maxValue="0.01"/>
    </cacheField>
    <cacheField name="Commitment" numFmtId="0">
      <sharedItems containsSemiMixedTypes="0" containsString="0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nda Nelson" refreshedDate="46244.445977083335" createdVersion="6" refreshedVersion="8" minRefreshableVersion="3" recordCount="234" xr:uid="{00000000-000A-0000-FFFF-FFFF01000000}">
  <cacheSource type="worksheet">
    <worksheetSource ref="A11:K245" sheet="FY21 B2A "/>
  </cacheSource>
  <cacheFields count="11">
    <cacheField name="SmartTag Name" numFmtId="0">
      <sharedItems/>
    </cacheField>
    <cacheField name="SmartTag" numFmtId="0">
      <sharedItems count="88">
        <s v="TAG000493"/>
        <s v="TAG001230"/>
        <s v="TAG001231"/>
        <s v="TAG001284"/>
        <s v="TAG001285"/>
        <s v="TAG001286"/>
        <s v="TAG001288"/>
        <s v="TAG001289"/>
        <s v="TAG001290"/>
        <s v="TAG001292"/>
        <s v="TAG001294"/>
        <s v="TAG001295"/>
        <s v="TAG001296"/>
        <s v="TAG001297"/>
        <s v="TAG001298"/>
        <s v="TAG001299"/>
        <s v="TAG001300"/>
        <s v="TAG001301"/>
        <s v="TAG001307"/>
        <s v="TAG001308"/>
        <s v="TAG001309"/>
        <s v="TAG001310"/>
        <s v="TAG001311"/>
        <s v="TAG001313"/>
        <s v="TAG001315"/>
        <s v="TAG001316"/>
        <s v="TAG001317"/>
        <s v="TAG001319"/>
        <s v="TAG001320"/>
        <s v="TAG001321"/>
        <s v="TAG001322"/>
        <s v="TAG001323"/>
        <s v="TAG001324"/>
        <s v="TAG001325"/>
        <s v="TAG001326"/>
        <s v="TAG001327"/>
        <s v="TAG001328"/>
        <s v="TAG001329"/>
        <s v="TAG001330"/>
        <s v="TAG001331"/>
        <s v="TAG001332"/>
        <s v="TAG001333"/>
        <s v="TAG001334"/>
        <s v="TAG001336"/>
        <s v="TAG001337"/>
        <s v="TAG001339"/>
        <s v="TAG001341"/>
        <s v="TAG001342"/>
        <s v="TAG001343"/>
        <s v="TAG001344"/>
        <s v="TAG001345"/>
        <s v="TAG001347"/>
        <s v="TAG001488"/>
        <s v="TAG001489"/>
        <s v="TAG001490"/>
        <s v="TAG001492"/>
        <s v="TAG001493"/>
        <s v="TAG001494"/>
        <s v="TAG001495"/>
        <s v="TAG001496"/>
        <s v="TAG001498"/>
        <s v="TAG001499"/>
        <s v="TAG001500"/>
        <s v="TAG001501"/>
        <s v="TAG001502"/>
        <s v="TAG001503"/>
        <s v="TAG001504"/>
        <s v="TAG001505"/>
        <s v="TAG001506"/>
        <s v="TAG001507"/>
        <s v="TAG001508"/>
        <s v="TAG001509"/>
        <s v="TAG001510"/>
        <s v="TAG001511"/>
        <s v="TAG001513"/>
        <s v="TAG001514"/>
        <s v="TAG001515"/>
        <s v="TAG001516"/>
        <s v="TAG001517"/>
        <s v="TAG001518"/>
        <s v="TAG001686"/>
        <s v="TAG001687"/>
        <s v="TAG001924"/>
        <s v="TAG003502"/>
        <s v="TAG003543"/>
        <s v="TAG004958"/>
        <s v="TAG005101"/>
        <s v="TAG006850"/>
      </sharedItems>
    </cacheField>
    <cacheField name="Project" numFmtId="0">
      <sharedItems/>
    </cacheField>
    <cacheField name="Fund Type" numFmtId="0">
      <sharedItems/>
    </cacheField>
    <cacheField name="Ledger Account Summary" numFmtId="0">
      <sharedItems count="5">
        <s v="FAU Master Account Set: Budget Pool - Expense"/>
        <s v="FAU Master Account Set: Budget Pool - INTRA-Fund Transfers Out"/>
        <s v="FAU Master Account Set: Budget Pool - OPS"/>
        <s v="FAU Master Account Set: Budget Pool - Salaries &amp; Benefits (AMP, SP, Faculty)"/>
        <s v="FAU Master Account Set: Budget Pool - INTER-Fund Transfers Out"/>
      </sharedItems>
    </cacheField>
    <cacheField name="Original Budget Expenses/Transfer Out" numFmtId="166">
      <sharedItems containsSemiMixedTypes="0" containsString="0" containsNumber="1" minValue="0" maxValue="1272315"/>
    </cacheField>
    <cacheField name="Amendments Expenses/Transfer Out" numFmtId="166">
      <sharedItems containsSemiMixedTypes="0" containsString="0" containsNumber="1" containsInteger="1" minValue="0" maxValue="0"/>
    </cacheField>
    <cacheField name="Adjusted Budget Expenses" numFmtId="166">
      <sharedItems containsSemiMixedTypes="0" containsString="0" containsNumber="1" minValue="0" maxValue="1773008"/>
    </cacheField>
    <cacheField name="Actual Expenses/Transfer Out" numFmtId="166">
      <sharedItems containsSemiMixedTypes="0" containsString="0" containsNumber="1" minValue="-124.8" maxValue="295501.33"/>
    </cacheField>
    <cacheField name="Obligation" numFmtId="166">
      <sharedItems containsSemiMixedTypes="0" containsString="0" containsNumber="1" minValue="0" maxValue="180234.66"/>
    </cacheField>
    <cacheField name="Commitment" numFmtId="0">
      <sharedItems containsSemiMixedTypes="0" containsString="0" containsNumber="1" minValue="0" maxValue="67544.429999999993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Brenda Nelson" refreshedDate="46244.445977199073" createdVersion="8" refreshedVersion="8" minRefreshableVersion="3" recordCount="1031" xr:uid="{CF0CBFA6-84C8-4871-8B59-11DB21836141}">
  <cacheSource type="worksheet">
    <worksheetSource ref="A1:P1032" sheet="FAU Budget to Actual Expenses B"/>
  </cacheSource>
  <cacheFields count="16">
    <cacheField name="SmartTag" numFmtId="0">
      <sharedItems/>
    </cacheField>
    <cacheField name="SmartTag Description" numFmtId="0">
      <sharedItems/>
    </cacheField>
    <cacheField name="Project" numFmtId="0">
      <sharedItems/>
    </cacheField>
    <cacheField name="Fund Type" numFmtId="0">
      <sharedItems/>
    </cacheField>
    <cacheField name="Ledger Account Summary" numFmtId="0">
      <sharedItems/>
    </cacheField>
    <cacheField name="Concat" numFmtId="0">
      <sharedItems count="288">
        <s v="TAG000493 FAU Master Account Set: Budget Pool - Expense"/>
        <s v="TAG000493 FAU Master Account Set: Budget Pool - INTRA-Fund Transfers Out"/>
        <s v="TAG000493 FAU Master Account Set: Budget Pool - OPS"/>
        <s v="TAG000493 FAU Master Account Set: Budget Pool - Salaries &amp; Benefits (AMP, SP, Faculty)"/>
        <s v="TAG001230 FAU Master Account Set: Budget Pool - Expense"/>
        <s v="TAG001230 FAU Master Account Set: Budget Pool - INTRA-Fund Transfers Out"/>
        <s v="TAG001231 FAU Master Account Set: Budget Pool - Expense"/>
        <s v="TAG001231 FAU Master Account Set: Budget Pool - INTRA-Fund Transfers Out"/>
        <s v="TAG001284 FAU Master Account Set: Budget Pool - INTRA-Fund Transfers Out"/>
        <s v="TAG001284 FAU Master Account Set: Budget Pool - OPS"/>
        <s v="TAG001285 FAU Master Account Set: Budget Pool - Expense"/>
        <s v="TAG001285 FAU Master Account Set: Budget Pool - INTRA-Fund Transfers Out"/>
        <s v="TAG001285 FAU Master Account Set: Budget Pool - OPS"/>
        <s v="TAG001286 FAU Master Account Set: Budget Pool - Expense"/>
        <s v="TAG001286 FAU Master Account Set: Budget Pool - INTRA-Fund Transfers Out"/>
        <s v="TAG001288 FAU Master Account Set: Budget Pool - Expense"/>
        <s v="TAG001288 FAU Master Account Set: Budget Pool - INTRA-Fund Transfers Out"/>
        <s v="TAG001289 FAU Master Account Set: Budget Pool - Expense"/>
        <s v="TAG001289 FAU Master Account Set: Budget Pool - INTRA-Fund Transfers Out"/>
        <s v="TAG001291 FAU Master Account Set: Budget Pool - Expense"/>
        <s v="TAG001291 FAU Master Account Set: Budget Pool - INTRA-Fund Transfers Out"/>
        <s v="TAG001291 FAU Master Account Set: Budget Pool - OPS"/>
        <s v="TAG001292 FAU Master Account Set: Budget Pool - Expense"/>
        <s v="TAG001292 FAU Master Account Set: Budget Pool - INTRA-Fund Transfers Out"/>
        <s v="TAG001294 FAU Master Account Set: Budget Pool - INTER-Fund Transfers Out"/>
        <s v="TAG001294 FAU Master Account Set: Budget Pool - INTRA-Fund Transfers Out"/>
        <s v="TAG001295 FAU Master Account Set: Budget Pool - INTER-Fund Transfers Out"/>
        <s v="TAG001295 FAU Master Account Set: Budget Pool - INTRA-Fund Transfers Out"/>
        <s v="TAG001296 FAU Master Account Set: Budget Pool - Expense"/>
        <s v="TAG001296 FAU Master Account Set: Budget Pool - INTRA-Fund Transfers Out"/>
        <s v="TAG001296 FAU Master Account Set: Budget Pool - OPS"/>
        <s v="TAG001297 FAU Master Account Set: Budget Pool - Expense"/>
        <s v="TAG001297 FAU Master Account Set: Budget Pool - INTRA-Fund Transfers Out"/>
        <s v="TAG001297 FAU Master Account Set: Budget Pool - OPS"/>
        <s v="TAG001297 FAU Master Account Set: Budget Pool - Salaries &amp; Benefits (AMP, SP, Faculty)"/>
        <s v="TAG001298 FAU Master Account Set: Budget Pool - Expense"/>
        <s v="TAG001298 FAU Master Account Set: Budget Pool - INTRA-Fund Transfers Out"/>
        <s v="TAG001299 FAU Master Account Set: Budget Pool - Expense"/>
        <s v="TAG001299 FAU Master Account Set: Budget Pool - INTRA-Fund Transfers Out"/>
        <s v="TAG001300 FAU Master Account Set: Budget Pool - Expense"/>
        <s v="TAG001300 FAU Master Account Set: Budget Pool - INTRA-Fund Transfers Out"/>
        <s v="TAG001301 FAU Master Account Set: Budget Pool - Expense"/>
        <s v="TAG001301 FAU Master Account Set: Budget Pool - INTRA-Fund Transfers Out"/>
        <s v="TAG001301 FAU Master Account Set: Budget Pool - OPS"/>
        <s v="TAG001307 FAU Master Account Set: Budget Pool - Expense"/>
        <s v="TAG001307 FAU Master Account Set: Budget Pool - INTRA-Fund Transfers Out"/>
        <s v="TAG001307 FAU Master Account Set: Budget Pool - OPS"/>
        <s v="TAG001308 FAU Master Account Set: Budget Pool - Expense"/>
        <s v="TAG001308 FAU Master Account Set: Budget Pool - INTRA-Fund Transfers Out"/>
        <s v="TAG001309 FAU Master Account Set: Budget Pool - Expense"/>
        <s v="TAG001309 FAU Master Account Set: Budget Pool - INTRA-Fund Transfers Out"/>
        <s v="TAG001309 FAU Master Account Set: Budget Pool - OPS"/>
        <s v="TAG001309 FAU Master Account Set: Budget Pool - Salaries &amp; Benefits (AMP, SP, Faculty)"/>
        <s v="TAG001310 FAU Master Account Set: Budget Pool - Expense"/>
        <s v="TAG001310 FAU Master Account Set: Budget Pool - INTRA-Fund Transfers Out"/>
        <s v="TAG001311 FAU Master Account Set: Budget Pool - Expense"/>
        <s v="TAG001311 FAU Master Account Set: Budget Pool - INTRA-Fund Transfers Out"/>
        <s v="TAG001311 FAU Master Account Set: Budget Pool - OPS"/>
        <s v="TAG001313 FAU Master Account Set: Budget Pool - Expense"/>
        <s v="TAG001313 FAU Master Account Set: Budget Pool - INTER-Fund Transfers Out"/>
        <s v="TAG001313 FAU Master Account Set: Budget Pool - INTRA-Fund Transfers Out"/>
        <s v="TAG001315 FAU Master Account Set: Budget Pool - Expense"/>
        <s v="TAG001315 FAU Master Account Set: Budget Pool - INTRA-Fund Transfers Out"/>
        <s v="TAG001316 FAU Master Account Set: Budget Pool - Expense"/>
        <s v="TAG001316 FAU Master Account Set: Budget Pool - INTRA-Fund Transfers Out"/>
        <s v="TAG001317 FAU Master Account Set: Budget Pool - Expense"/>
        <s v="TAG001317 FAU Master Account Set: Budget Pool - INTRA-Fund Transfers Out"/>
        <s v="TAG001317 FAU Master Account Set: Budget Pool - OPS"/>
        <s v="TAG001319 FAU Master Account Set: Budget Pool - Expense"/>
        <s v="TAG001319 FAU Master Account Set: Budget Pool - INTRA-Fund Transfers Out"/>
        <s v="TAG001319 FAU Master Account Set: Budget Pool - OPS"/>
        <s v="TAG001320 FAU Master Account Set: Budget Pool - Expense"/>
        <s v="TAG001320 FAU Master Account Set: Budget Pool - INTRA-Fund Transfers Out"/>
        <s v="TAG001321 FAU Master Account Set: Budget Pool - Expense"/>
        <s v="TAG001321 FAU Master Account Set: Budget Pool - INTRA-Fund Transfers Out"/>
        <s v="TAG001322 FAU Master Account Set: Budget Pool - Expense"/>
        <s v="TAG001322 FAU Master Account Set: Budget Pool - INTRA-Fund Transfers Out"/>
        <s v="TAG001323 FAU Master Account Set: Budget Pool - Expense"/>
        <s v="TAG001323 FAU Master Account Set: Budget Pool - INTRA-Fund Transfers Out"/>
        <s v="TAG001323 FAU Master Account Set: Budget Pool - OPS"/>
        <s v="TAG001323 FAU Master Account Set: Budget Pool - Salaries &amp; Benefits (AMP, SP, Faculty)"/>
        <s v="TAG001324 FAU Master Account Set: Budget Pool - Expense"/>
        <s v="TAG001324 FAU Master Account Set: Budget Pool - INTRA-Fund Transfers Out"/>
        <s v="TAG001324 FAU Master Account Set: Budget Pool - OPS"/>
        <s v="TAG001325 FAU Master Account Set: Budget Pool - Expense"/>
        <s v="TAG001325 FAU Master Account Set: Budget Pool - INTRA-Fund Transfers Out"/>
        <s v="TAG001326 FAU Master Account Set: Budget Pool - Expense"/>
        <s v="TAG001326 FAU Master Account Set: Budget Pool - INTRA-Fund Transfers Out"/>
        <s v="TAG001327 FAU Master Account Set: Budget Pool - Expense"/>
        <s v="TAG001327 FAU Master Account Set: Budget Pool - INTRA-Fund Transfers Out"/>
        <s v="TAG001328 FAU Master Account Set: Budget Pool - Expense"/>
        <s v="TAG001328 FAU Master Account Set: Budget Pool - INTRA-Fund Transfers Out"/>
        <s v="TAG001329 FAU Master Account Set: Budget Pool - Expense"/>
        <s v="TAG001329 FAU Master Account Set: Budget Pool - INTRA-Fund Transfers Out"/>
        <s v="TAG001329 FAU Master Account Set: Budget Pool - OPS"/>
        <s v="TAG001330 FAU Master Account Set: Budget Pool - Expense"/>
        <s v="TAG001330 FAU Master Account Set: Budget Pool - INTRA-Fund Transfers Out"/>
        <s v="TAG001330 FAU Master Account Set: Budget Pool - OPS"/>
        <s v="TAG001331 FAU Master Account Set: Budget Pool - Expense"/>
        <s v="TAG001331 FAU Master Account Set: Budget Pool - INTRA-Fund Transfers Out"/>
        <s v="TAG001332 FAU Master Account Set: Budget Pool - Expense"/>
        <s v="TAG001332 FAU Master Account Set: Budget Pool - INTRA-Fund Transfers Out"/>
        <s v="TAG001332 FAU Master Account Set: Budget Pool - OPS"/>
        <s v="TAG001333 FAU Master Account Set: Budget Pool - Expense"/>
        <s v="TAG001333 FAU Master Account Set: Budget Pool - INTRA-Fund Transfers Out"/>
        <s v="TAG001334 FAU Master Account Set: Budget Pool - Expense"/>
        <s v="TAG001334 FAU Master Account Set: Budget Pool - INTRA-Fund Transfers Out"/>
        <s v="TAG001336 FAU Master Account Set: Budget Pool - Expense"/>
        <s v="TAG001336 FAU Master Account Set: Budget Pool - INTRA-Fund Transfers Out"/>
        <s v="TAG001336 FAU Master Account Set: Budget Pool - OPS"/>
        <s v="TAG001336 FAU Master Account Set: Budget Pool - Salaries &amp; Benefits (AMP, SP, Faculty)"/>
        <s v="TAG001337 FAU Master Account Set: Budget Pool - Expense"/>
        <s v="TAG001337 FAU Master Account Set: Budget Pool - INTRA-Fund Transfers Out"/>
        <s v="TAG001339 FAU Master Account Set: Budget Pool - Expense"/>
        <s v="TAG001339 FAU Master Account Set: Budget Pool - INTRA-Fund Transfers Out"/>
        <s v="TAG001341 FAU Master Account Set: Budget Pool - Expense"/>
        <s v="TAG001341 FAU Master Account Set: Budget Pool - INTRA-Fund Transfers Out"/>
        <s v="TAG001341 FAU Master Account Set: Budget Pool - OPS"/>
        <s v="TAG001342 FAU Master Account Set: Budget Pool - Expense"/>
        <s v="TAG001342 FAU Master Account Set: Budget Pool - INTRA-Fund Transfers Out"/>
        <s v="TAG001342 FAU Master Account Set: Budget Pool - OPS"/>
        <s v="TAG001343 FAU Master Account Set: Budget Pool - Expense"/>
        <s v="TAG001343 FAU Master Account Set: Budget Pool - INTRA-Fund Transfers Out"/>
        <s v="TAG001344 FAU Master Account Set: Budget Pool - Expense"/>
        <s v="TAG001344 FAU Master Account Set: Budget Pool - INTRA-Fund Transfers Out"/>
        <s v="TAG001344 FAU Master Account Set: Budget Pool - OPS"/>
        <s v="TAG001345 FAU Master Account Set: Budget Pool - Expense"/>
        <s v="TAG001345 FAU Master Account Set: Budget Pool - INTRA-Fund Transfers Out"/>
        <s v="TAG001347 FAU Master Account Set: Budget Pool - Expense"/>
        <s v="TAG001347 FAU Master Account Set: Budget Pool - INTRA-Fund Transfers Out"/>
        <s v="TAG001488 FAU Master Account Set: Budget Pool - Expense"/>
        <s v="TAG001488 FAU Master Account Set: Budget Pool - INTRA-Fund Transfers Out"/>
        <s v="TAG001489 FAU Master Account Set: Budget Pool - Expense"/>
        <s v="TAG001489 FAU Master Account Set: Budget Pool - INTRA-Fund Transfers Out"/>
        <s v="TAG001489 FAU Master Account Set: Budget Pool - OPS"/>
        <s v="TAG001490 FAU Master Account Set: Budget Pool - Expense"/>
        <s v="TAG001490 FAU Master Account Set: Budget Pool - INTRA-Fund Transfers Out"/>
        <s v="TAG001490 FAU Master Account Set: Budget Pool - OPS"/>
        <s v="TAG001490 FAU Master Account Set: Budget Pool - Salaries &amp; Benefits (AMP, SP, Faculty)"/>
        <s v="TAG001492 FAU Master Account Set: Budget Pool - Expense"/>
        <s v="TAG001492 FAU Master Account Set: Budget Pool - INTRA-Fund Transfers Out"/>
        <s v="TAG001492 FAU Master Account Set: Budget Pool - OPS"/>
        <s v="TAG001492 FAU Master Account Set: Budget Pool - Salaries &amp; Benefits (AMP, SP, Faculty)"/>
        <s v="TAG001493 FAU Master Account Set: Budget Pool - Expense"/>
        <s v="TAG001493 FAU Master Account Set: Budget Pool - INTRA-Fund Transfers Out"/>
        <s v="TAG001493 FAU Master Account Set: Budget Pool - OPS"/>
        <s v="TAG001494 FAU Master Account Set: Budget Pool - Expense"/>
        <s v="TAG001494 FAU Master Account Set: Budget Pool - INTRA-Fund Transfers Out"/>
        <s v="TAG001495 FAU Master Account Set: Budget Pool - Expense"/>
        <s v="TAG001495 FAU Master Account Set: Budget Pool - INTRA-Fund Transfers Out"/>
        <s v="TAG001495 FAU Master Account Set: Budget Pool - OPS"/>
        <s v="TAG001496 FAU Master Account Set: Budget Pool - Expense"/>
        <s v="TAG001496 FAU Master Account Set: Budget Pool - INTRA-Fund Transfers Out"/>
        <s v="TAG001496 FAU Master Account Set: Budget Pool - OPS"/>
        <s v="TAG001498 FAU Master Account Set: Budget Pool - Expense"/>
        <s v="TAG001498 FAU Master Account Set: Budget Pool - INTRA-Fund Transfers Out"/>
        <s v="TAG001498 FAU Master Account Set: Budget Pool - Salaries &amp; Benefits (AMP, SP, Faculty)"/>
        <s v="TAG001499 FAU Master Account Set: Budget Pool - Expense"/>
        <s v="TAG001499 FAU Master Account Set: Budget Pool - INTRA-Fund Transfers Out"/>
        <s v="TAG001500 FAU Master Account Set: Budget Pool - Expense"/>
        <s v="TAG001500 FAU Master Account Set: Budget Pool - INTRA-Fund Transfers Out"/>
        <s v="TAG001500 FAU Master Account Set: Budget Pool - OPS"/>
        <s v="TAG001500 FAU Master Account Set: Budget Pool - Salaries &amp; Benefits (AMP, SP, Faculty)"/>
        <s v="TAG001501 FAU Master Account Set: Budget Pool - Expense"/>
        <s v="TAG001501 FAU Master Account Set: Budget Pool - INTRA-Fund Transfers Out"/>
        <s v="TAG001502 FAU Master Account Set: Budget Pool - Expense"/>
        <s v="TAG001502 FAU Master Account Set: Budget Pool - INTRA-Fund Transfers Out"/>
        <s v="TAG001503 FAU Master Account Set: Budget Pool - Expense"/>
        <s v="TAG001503 FAU Master Account Set: Budget Pool - INTRA-Fund Transfers Out"/>
        <s v="TAG001503 FAU Master Account Set: Budget Pool - OPS"/>
        <s v="TAG001504 FAU Master Account Set: Budget Pool - Expense"/>
        <s v="TAG001504 FAU Master Account Set: Budget Pool - INTRA-Fund Transfers Out"/>
        <s v="TAG001505 FAU Master Account Set: Budget Pool - Expense"/>
        <s v="TAG001505 FAU Master Account Set: Budget Pool - INTRA-Fund Transfers Out"/>
        <s v="TAG001505 FAU Master Account Set: Budget Pool - OPS"/>
        <s v="TAG001505 FAU Master Account Set: Budget Pool - Salaries &amp; Benefits (AMP, SP, Faculty)"/>
        <s v="TAG001506 FAU Master Account Set: Budget Pool - Expense"/>
        <s v="TAG001506 FAU Master Account Set: Budget Pool - INTRA-Fund Transfers Out"/>
        <s v="TAG001506 FAU Master Account Set: Budget Pool - OPS"/>
        <s v="TAG001507 FAU Master Account Set: Budget Pool - Expense"/>
        <s v="TAG001507 FAU Master Account Set: Budget Pool - INTRA-Fund Transfers Out"/>
        <s v="TAG001507 FAU Master Account Set: Budget Pool - OPS"/>
        <s v="TAG001508 FAU Master Account Set: Budget Pool - Expense"/>
        <s v="TAG001508 FAU Master Account Set: Budget Pool - INTRA-Fund Transfers Out"/>
        <s v="TAG001508 FAU Master Account Set: Budget Pool - OPS"/>
        <s v="TAG001509 FAU Master Account Set: Budget Pool - Expense"/>
        <s v="TAG001509 FAU Master Account Set: Budget Pool - INTRA-Fund Transfers Out"/>
        <s v="TAG001509 FAU Master Account Set: Budget Pool - OPS"/>
        <s v="TAG001509 FAU Master Account Set: Budget Pool - Salaries &amp; Benefits (AMP, SP, Faculty)"/>
        <s v="TAG001510 FAU Master Account Set: Budget Pool - Expense"/>
        <s v="TAG001510 FAU Master Account Set: Budget Pool - INTRA-Fund Transfers Out"/>
        <s v="TAG001511 FAU Master Account Set: Budget Pool - Expense"/>
        <s v="TAG001511 FAU Master Account Set: Budget Pool - INTRA-Fund Transfers Out"/>
        <s v="TAG001513 FAU Master Account Set: Budget Pool - Expense"/>
        <s v="TAG001513 FAU Master Account Set: Budget Pool - INTRA-Fund Transfers Out"/>
        <s v="TAG001514 FAU Master Account Set: Budget Pool - Expense"/>
        <s v="TAG001514 FAU Master Account Set: Budget Pool - INTRA-Fund Transfers Out"/>
        <s v="TAG001514 FAU Master Account Set: Budget Pool - OPS"/>
        <s v="TAG001515 FAU Master Account Set: Budget Pool - Expense"/>
        <s v="TAG001515 FAU Master Account Set: Budget Pool - INTRA-Fund Transfers Out"/>
        <s v="TAG001515 FAU Master Account Set: Budget Pool - OPS"/>
        <s v="TAG001516 FAU Master Account Set: Budget Pool - Expense"/>
        <s v="TAG001516 FAU Master Account Set: Budget Pool - INTRA-Fund Transfers Out"/>
        <s v="TAG001517 FAU Master Account Set: Budget Pool - Expense"/>
        <s v="TAG001517 FAU Master Account Set: Budget Pool - INTRA-Fund Transfers Out"/>
        <s v="TAG001518 FAU Master Account Set: Budget Pool - Expense"/>
        <s v="TAG001518 FAU Master Account Set: Budget Pool - INTRA-Fund Transfers Out"/>
        <s v="TAG001686 FAU Master Account Set: Budget Pool - Expense"/>
        <s v="TAG001686 FAU Master Account Set: Budget Pool - INTRA-Fund Transfers Out"/>
        <s v="TAG001687 FAU Master Account Set: Budget Pool - Expense"/>
        <s v="TAG001687 FAU Master Account Set: Budget Pool - INTRA-Fund Transfers Out"/>
        <s v="TAG001924 FAU Master Account Set: Budget Pool - Expense"/>
        <s v="TAG001924 FAU Master Account Set: Budget Pool - INTRA-Fund Transfers Out"/>
        <s v="TAG001927 FAU Master Account Set: Budget Pool - Expense"/>
        <s v="TAG001927 FAU Master Account Set: Budget Pool - INTRA-Fund Transfers Out"/>
        <s v="TAG003502 FAU Master Account Set: Budget Pool - Expense"/>
        <s v="TAG003502 FAU Master Account Set: Budget Pool - INTRA-Fund Transfers Out"/>
        <s v="TAG003502 FAU Master Account Set: Budget Pool - OPS"/>
        <s v="TAG003502 FAU Master Account Set: Budget Pool - Salaries &amp; Benefits (AMP, SP, Faculty)"/>
        <s v="TAG003543 FAU Master Account Set: Budget Pool - Expense"/>
        <s v="TAG003543 FAU Master Account Set: Budget Pool - INTER-Fund Transfers Out"/>
        <s v="TAG004958 FAU Master Account Set: Budget Pool - Expense"/>
        <s v="TAG004958 FAU Master Account Set: Budget Pool - INTRA-Fund Transfers Out"/>
        <s v="TAG004958 FAU Master Account Set: Budget Pool - OPS"/>
        <s v="TAG006850 FAU Master Account Set: Budget Pool - Expense"/>
        <s v="TAG006850 FAU Master Account Set: Budget Pool - INTRA-Fund Transfers Out"/>
        <s v="TAG008792 FAU Master Account Set: Budget Pool - Expense"/>
        <s v="TAG008792 FAU Master Account Set: Budget Pool - INTRA-Fund Transfers Out"/>
        <s v="TAG008792 FAU Master Account Set: Budget Pool - OPS"/>
        <s v="TAG008793 FAU Master Account Set: Budget Pool - Expense"/>
        <s v="TAG008793 FAU Master Account Set: Budget Pool - INTRA-Fund Transfers Out"/>
        <s v="TAG008794 FAU Master Account Set: Budget Pool - Expense"/>
        <s v="TAG008794 FAU Master Account Set: Budget Pool - INTRA-Fund Transfers Out"/>
        <s v="TAG008794 FAU Master Account Set: Budget Pool - OPS"/>
        <s v="TAG008803 FAU Master Account Set: Budget Pool - Expense"/>
        <s v="TAG008803 FAU Master Account Set: Budget Pool - INTRA-Fund Transfers Out"/>
        <s v="TAG009718 FAU Master Account Set: Budget Pool - Expense"/>
        <s v="TAG009718 FAU Master Account Set: Budget Pool - INTRA-Fund Transfers Out"/>
        <s v="TAG001230 FAU Master Account Set: Budget Pool - INTRA-Fund Transfers In"/>
        <s v="TAG001231 FAU Master Account Set: Budget Pool - INTRA-Fund Transfers In"/>
        <s v="TAG001284 FAU Master Account Set: Budget Pool - Expense"/>
        <s v="TAG001284 FAU Master Account Set: Budget Pool - INTRA-Fund Transfers In"/>
        <s v="TAG001285 FAU Master Account Set: Budget Pool - Revenue"/>
        <s v="TAG001286 FAU Master Account Set: Budget Pool - Revenue"/>
        <s v="TAG001288 FAU Master Account Set: Budget Pool - Revenue"/>
        <s v="TAG001289 FAU Master Account Set: Budget Pool - Revenue"/>
        <s v="TAG001290 FAU Master Account Set: Budget Pool - Expense"/>
        <s v="TAG001290 FAU Master Account Set: Budget Pool - INTRA-Fund Transfers Out"/>
        <s v="TAG001291 FAU Master Account Set: Budget Pool - INTER-Fund Transfers Out"/>
        <s v="TAG001291 FAU Master Account Set: Budget Pool - INTRA-Fund Transfers In"/>
        <s v="TAG001292 FAU Master Account Set: Budget Pool - Revenue"/>
        <s v="TAG001339 FAU Master Account Set: Budget Pool - INTER-Fund Transfers Out"/>
        <s v="TAG001347 FAU Master Account Set: Budget Pool - Revenue"/>
        <s v="TAG001473 FAU Master Account Set: Budget Pool - Salaries &amp; Benefits (AMP, SP, Faculty)"/>
        <s v="TAG001504 FAU Master Account Set: Budget Pool - INTER-Fund Transfers Out"/>
        <s v="TAG001686 FAU Master Account Set: Budget Pool - INTRA-Fund Transfers In"/>
        <s v="TAG001924 FAU Master Account Set: Budget Pool - INTRA-Fund Transfers In"/>
        <s v="TAG001927 FAU Master Account Set: Budget Pool - Revenue"/>
        <s v="TAG003543 FAU Master Account Set: Budget Pool - INTRA-Fund Transfers Out"/>
        <s v="TAG005101 FAU Master Account Set: Budget Pool - Expense"/>
        <s v="TAG005101 FAU Master Account Set: Budget Pool - INTRA-Fund Transfers In"/>
        <s v="TAG005101 FAU Master Account Set: Budget Pool - INTRA-Fund Transfers Out"/>
        <s v="TAG005101 FAU Master Account Set: Budget Pool - Revenue"/>
        <s v="TAG008795 FAU Master Account Set: Budget Pool - Expense"/>
        <s v="TAG008795 FAU Master Account Set: Budget Pool - INTRA-Fund Transfers Out"/>
        <s v="TAG010682 FAU Master Account Set: Budget Pool - Expense"/>
        <s v="TAG010682 FAU Master Account Set: Budget Pool - INTRA-Fund Transfers Out"/>
        <s v="TAG001285 FAU Master Account Set: Budget Pool - Salaries &amp; Benefits (AMP, SP, Faculty)"/>
        <s v="TAG001290 FAU Master Account Set: Budget Pool - Revenue"/>
        <s v="TAG001291 FAU Master Account Set: Budget Pool - Salaries &amp; Benefits (AMP, SP, Faculty)"/>
        <s v="TAG001308 FAU Master Account Set: Budget Pool - OPS"/>
        <s v="TAG001334 FAU Master Account Set: Budget Pool - INTER-Fund Transfers Out"/>
        <s v="TAG001347 FAU Master Account Set: Budget Pool - INTER-Fund Transfers Out"/>
        <s v="TAG001347 (Blank)"/>
        <s v="TAG008792 FAU Master Account Set: Budget Pool - Salaries &amp; Benefits (AMP, SP, Faculty)"/>
        <s v="TAG008803 FAU Master Account Set: Budget Pool - Revenue"/>
        <s v="TAG001230 FAU Master Account Set: Budget Pool - OPS"/>
        <s v="TAG001286 FAU Master Account Set: Budget Pool - INTER-Fund Transfer In"/>
        <s v="TAG001293 FAU Master Account Set: Budget Pool - Expense"/>
        <s v="TAG001293 FAU Master Account Set: Budget Pool - INTER-Fund Transfer In"/>
        <s v="TAG001293 FAU Master Account Set: Budget Pool - INTRA-Fund Transfers In"/>
        <s v="TAG001293 FAU Master Account Set: Budget Pool - INTRA-Fund Transfers Out"/>
        <s v="TAG001293 FAU Master Account Set: Budget Pool - Revenue"/>
        <s v="TAG001493 FAU Master Account Set: Budget Pool - INTER-Fund Transfers Out"/>
        <s v="TAG001493 FAU Master Account Set: Budget Pool - Revenue"/>
        <s v="TAG001686 FAU Master Account Set: Budget Pool - INTER-Fund Transfers Out"/>
        <s v="TAG001687 FAU Master Account Set: Budget Pool - INTRA-Fund Transfers In"/>
        <s v="TAG008793 FAU Master Account Set: Budget Pool - INTER-Fund Transfers Out"/>
      </sharedItems>
    </cacheField>
    <cacheField name="Original Budget Expenses/Transfer Out" numFmtId="4">
      <sharedItems containsSemiMixedTypes="0" containsString="0" containsNumber="1" minValue="-9835007" maxValue="2028734"/>
    </cacheField>
    <cacheField name="Amendments Expenses/Transfer Out" numFmtId="4">
      <sharedItems containsSemiMixedTypes="0" containsString="0" containsNumber="1" minValue="-863040" maxValue="848040"/>
    </cacheField>
    <cacheField name="Adjusted Budget Expenses" numFmtId="4">
      <sharedItems containsSemiMixedTypes="0" containsString="0" containsNumber="1" minValue="-9835007" maxValue="2028734"/>
    </cacheField>
    <cacheField name="Actual Expenses/Transfer Out" numFmtId="4">
      <sharedItems containsSemiMixedTypes="0" containsString="0" containsNumber="1" minValue="-10450952.859999999" maxValue="2028734"/>
    </cacheField>
    <cacheField name="Obligation" numFmtId="4">
      <sharedItems containsSemiMixedTypes="0" containsString="0" containsNumber="1" minValue="0" maxValue="6388.83"/>
    </cacheField>
    <cacheField name="Commitment" numFmtId="4">
      <sharedItems containsSemiMixedTypes="0" containsString="0" containsNumber="1" minValue="-1172.68" maxValue="285"/>
    </cacheField>
    <cacheField name="Total Actual/Reserved" numFmtId="0">
      <sharedItems containsSemiMixedTypes="0" containsString="0" containsNumber="1" minValue="-10450952.859999999" maxValue="2028734"/>
    </cacheField>
    <cacheField name="Available Balance" numFmtId="0">
      <sharedItems containsSemiMixedTypes="0" containsString="0" containsNumber="1" minValue="-174347.48" maxValue="848994.86"/>
    </cacheField>
    <cacheField name="Percentage Remaining" numFmtId="0">
      <sharedItems containsSemiMixedTypes="0" containsString="0" containsNumber="1" minValue="-98.206349000000003" maxValue="1.3133440000000001"/>
    </cacheField>
    <cacheField name="FY " numFmtId="0">
      <sharedItems containsSemiMixedTypes="0" containsString="0" containsNumber="1" containsInteger="1" minValue="2023" maxValue="2026" count="4">
        <n v="2023"/>
        <n v="2024"/>
        <n v="2025"/>
        <n v="2026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7">
  <r>
    <x v="0"/>
    <x v="0"/>
    <s v="(Blank)"/>
    <s v="Student Government *1"/>
    <x v="0"/>
    <n v="17301"/>
    <n v="0"/>
    <n v="17301"/>
    <n v="9755.83"/>
    <n v="0"/>
    <n v="0"/>
    <n v="9755.83"/>
    <n v="7545.17"/>
    <n v="0.436112"/>
  </r>
  <r>
    <x v="0"/>
    <x v="0"/>
    <s v="(Blank)"/>
    <s v="Student Government *1"/>
    <x v="1"/>
    <n v="4768.53"/>
    <n v="-304.72000000000003"/>
    <n v="4463.8100000000004"/>
    <n v="2706.56"/>
    <n v="0"/>
    <n v="0"/>
    <n v="2706.56"/>
    <n v="1757.25"/>
    <n v="0.39366600000000002"/>
  </r>
  <r>
    <x v="0"/>
    <x v="0"/>
    <s v="(Blank)"/>
    <s v="Student Government *1"/>
    <x v="2"/>
    <n v="51040"/>
    <n v="-10883"/>
    <n v="40157"/>
    <n v="23676.75"/>
    <n v="0"/>
    <n v="0"/>
    <n v="23676.75"/>
    <n v="16480.25"/>
    <n v="0.41039500000000001"/>
  </r>
  <r>
    <x v="0"/>
    <x v="0"/>
    <s v="(Blank)"/>
    <s v="Student Government *1"/>
    <x v="3"/>
    <n v="66249.48"/>
    <n v="0"/>
    <n v="66249.48"/>
    <n v="27514.59"/>
    <n v="0"/>
    <n v="0"/>
    <n v="27514.59"/>
    <n v="38734.89"/>
    <n v="0.58468200000000004"/>
  </r>
  <r>
    <x v="1"/>
    <x v="1"/>
    <s v="(Blank)"/>
    <s v="Student Government *1"/>
    <x v="0"/>
    <n v="4000"/>
    <n v="0"/>
    <n v="4000"/>
    <n v="0"/>
    <n v="0"/>
    <n v="0"/>
    <n v="0"/>
    <n v="4000"/>
    <n v="1"/>
  </r>
  <r>
    <x v="1"/>
    <x v="1"/>
    <s v="(Blank)"/>
    <s v="Student Government *1"/>
    <x v="1"/>
    <n v="112"/>
    <n v="0"/>
    <n v="112"/>
    <n v="0"/>
    <n v="0"/>
    <n v="0"/>
    <n v="0"/>
    <n v="112"/>
    <n v="1"/>
  </r>
  <r>
    <x v="2"/>
    <x v="2"/>
    <s v="P-8177(R) FY21 - RC-91 - Exterior Painting of Rec Center"/>
    <s v="Student Government *1"/>
    <x v="0"/>
    <n v="0"/>
    <n v="53020"/>
    <n v="53020"/>
    <n v="48200"/>
    <n v="0"/>
    <n v="0"/>
    <n v="48200"/>
    <n v="4820"/>
    <n v="9.0909000000000004E-2"/>
  </r>
  <r>
    <x v="2"/>
    <x v="2"/>
    <s v="P-8219(R) FY21 - RC-91 /119 - Utility Chase Access Repair"/>
    <s v="Student Government *1"/>
    <x v="0"/>
    <n v="0"/>
    <n v="21556.7"/>
    <n v="21556.7"/>
    <n v="0"/>
    <n v="0"/>
    <n v="0"/>
    <n v="0"/>
    <n v="21556.7"/>
    <n v="1"/>
  </r>
  <r>
    <x v="2"/>
    <x v="2"/>
    <s v="P-8227(R) FY21  -  Boca Campus - Repainting Outdoor Basketball Courts"/>
    <s v="Student Government *1"/>
    <x v="0"/>
    <n v="0"/>
    <n v="11848.84"/>
    <n v="11848.84"/>
    <n v="11848.84"/>
    <n v="0"/>
    <n v="0"/>
    <n v="11848.84"/>
    <n v="0"/>
    <n v="0"/>
  </r>
  <r>
    <x v="2"/>
    <x v="2"/>
    <s v="(Blank)"/>
    <s v="Student Government *1"/>
    <x v="0"/>
    <n v="250000"/>
    <n v="-86425.54"/>
    <n v="163574.46"/>
    <n v="135934.37"/>
    <n v="0"/>
    <n v="0"/>
    <n v="135934.37"/>
    <n v="27640.09"/>
    <n v="0.16897599999999999"/>
  </r>
  <r>
    <x v="2"/>
    <x v="2"/>
    <s v="(Blank)"/>
    <s v="Student Government *1"/>
    <x v="1"/>
    <n v="7000"/>
    <n v="0"/>
    <n v="7000"/>
    <n v="5487.53"/>
    <n v="0"/>
    <n v="0"/>
    <n v="5487.53"/>
    <n v="1512.47"/>
    <n v="0.21606700000000001"/>
  </r>
  <r>
    <x v="3"/>
    <x v="3"/>
    <s v="BT-685 FY17-CI+D - Student Union  Renovation-Boca"/>
    <s v="Student Government *1"/>
    <x v="0"/>
    <n v="0"/>
    <n v="198925.6"/>
    <n v="198925.6"/>
    <n v="198925.6"/>
    <n v="0"/>
    <n v="0"/>
    <n v="198925.6"/>
    <n v="0"/>
    <n v="0"/>
  </r>
  <r>
    <x v="3"/>
    <x v="3"/>
    <s v="(Blank)"/>
    <s v="Student Government *1"/>
    <x v="0"/>
    <n v="850000"/>
    <n v="-223925.6"/>
    <n v="626074.4"/>
    <n v="0"/>
    <n v="0"/>
    <n v="0"/>
    <n v="0"/>
    <n v="626074.4"/>
    <n v="1"/>
  </r>
  <r>
    <x v="3"/>
    <x v="3"/>
    <s v="(Blank)"/>
    <s v="Student Government *1"/>
    <x v="1"/>
    <n v="23800"/>
    <n v="-700"/>
    <n v="23100"/>
    <n v="5569.92"/>
    <n v="0"/>
    <n v="0"/>
    <n v="5569.92"/>
    <n v="17530.080000000002"/>
    <n v="0.75887800000000005"/>
  </r>
  <r>
    <x v="4"/>
    <x v="4"/>
    <s v="(Blank)"/>
    <s v="Student Government *1"/>
    <x v="1"/>
    <n v="336"/>
    <n v="0"/>
    <n v="336"/>
    <n v="4.4800000000000004"/>
    <n v="0"/>
    <n v="0"/>
    <n v="4.4800000000000004"/>
    <n v="331.52"/>
    <n v="0.98666699999999996"/>
  </r>
  <r>
    <x v="4"/>
    <x v="4"/>
    <s v="(Blank)"/>
    <s v="Student Government *1"/>
    <x v="2"/>
    <n v="12000"/>
    <n v="0"/>
    <n v="12000"/>
    <n v="160"/>
    <n v="0"/>
    <n v="0"/>
    <n v="160"/>
    <n v="11840"/>
    <n v="0.98666699999999996"/>
  </r>
  <r>
    <x v="5"/>
    <x v="5"/>
    <s v="(Blank)"/>
    <s v="Student Government *1"/>
    <x v="0"/>
    <n v="10000"/>
    <n v="0"/>
    <n v="10000"/>
    <n v="0"/>
    <n v="0"/>
    <n v="0"/>
    <n v="0"/>
    <n v="10000"/>
    <n v="1"/>
  </r>
  <r>
    <x v="5"/>
    <x v="5"/>
    <s v="(Blank)"/>
    <s v="Student Government *1"/>
    <x v="1"/>
    <n v="280"/>
    <n v="0"/>
    <n v="280"/>
    <n v="497.94"/>
    <n v="0"/>
    <n v="0"/>
    <n v="497.94"/>
    <n v="-217.94"/>
    <n v="-0.77835699999999997"/>
  </r>
  <r>
    <x v="5"/>
    <x v="5"/>
    <s v="(Blank)"/>
    <s v="Student Government *1"/>
    <x v="2"/>
    <n v="0"/>
    <n v="0"/>
    <n v="0"/>
    <n v="-73.61"/>
    <n v="0"/>
    <n v="0"/>
    <n v="-73.61"/>
    <n v="73.61"/>
    <n v="0"/>
  </r>
  <r>
    <x v="6"/>
    <x v="6"/>
    <s v="(Blank)"/>
    <s v="Student Government *1"/>
    <x v="0"/>
    <n v="15000"/>
    <n v="0"/>
    <n v="15000"/>
    <n v="2312.48"/>
    <n v="0"/>
    <n v="0"/>
    <n v="2312.48"/>
    <n v="12687.52"/>
    <n v="0.845835"/>
  </r>
  <r>
    <x v="6"/>
    <x v="6"/>
    <s v="(Blank)"/>
    <s v="Student Government *1"/>
    <x v="1"/>
    <n v="420"/>
    <n v="0"/>
    <n v="420"/>
    <n v="64.739999999999995"/>
    <n v="0"/>
    <n v="0"/>
    <n v="64.739999999999995"/>
    <n v="355.26"/>
    <n v="0.84585699999999997"/>
  </r>
  <r>
    <x v="7"/>
    <x v="7"/>
    <s v="(Blank)"/>
    <s v="Student Government *1"/>
    <x v="0"/>
    <n v="30000"/>
    <n v="0"/>
    <n v="30000"/>
    <n v="88.45"/>
    <n v="0"/>
    <n v="0"/>
    <n v="88.45"/>
    <n v="29911.55"/>
    <n v="0.99705200000000005"/>
  </r>
  <r>
    <x v="7"/>
    <x v="7"/>
    <s v="(Blank)"/>
    <s v="Student Government *1"/>
    <x v="1"/>
    <n v="840"/>
    <n v="0"/>
    <n v="840"/>
    <n v="2.48"/>
    <n v="0"/>
    <n v="0"/>
    <n v="2.48"/>
    <n v="837.52"/>
    <n v="0.99704800000000005"/>
  </r>
  <r>
    <x v="8"/>
    <x v="8"/>
    <s v="(Blank)"/>
    <s v="Student Government *1"/>
    <x v="0"/>
    <n v="5000"/>
    <n v="0"/>
    <n v="5000"/>
    <n v="0"/>
    <n v="0"/>
    <n v="0"/>
    <n v="0"/>
    <n v="5000"/>
    <n v="1"/>
  </r>
  <r>
    <x v="8"/>
    <x v="8"/>
    <s v="(Blank)"/>
    <s v="Student Government *1"/>
    <x v="1"/>
    <n v="140"/>
    <n v="0"/>
    <n v="140"/>
    <n v="0"/>
    <n v="0"/>
    <n v="0"/>
    <n v="0"/>
    <n v="140"/>
    <n v="1"/>
  </r>
  <r>
    <x v="9"/>
    <x v="9"/>
    <s v="(Blank)"/>
    <s v="Student Government *1"/>
    <x v="0"/>
    <n v="0"/>
    <n v="25000"/>
    <n v="25000"/>
    <n v="1000"/>
    <n v="0"/>
    <n v="0"/>
    <n v="1000"/>
    <n v="24000"/>
    <n v="0.96"/>
  </r>
  <r>
    <x v="9"/>
    <x v="9"/>
    <s v="(Blank)"/>
    <s v="Student Government *1"/>
    <x v="4"/>
    <n v="0"/>
    <n v="0"/>
    <n v="0"/>
    <n v="0"/>
    <n v="0"/>
    <n v="0"/>
    <n v="0"/>
    <n v="0"/>
    <n v="0"/>
  </r>
  <r>
    <x v="9"/>
    <x v="9"/>
    <s v="(Blank)"/>
    <s v="Student Government *1"/>
    <x v="1"/>
    <n v="0"/>
    <n v="700"/>
    <n v="700"/>
    <n v="28"/>
    <n v="0"/>
    <n v="0"/>
    <n v="28"/>
    <n v="672"/>
    <n v="0.96"/>
  </r>
  <r>
    <x v="10"/>
    <x v="10"/>
    <s v="(Blank)"/>
    <s v="Student Government *1"/>
    <x v="0"/>
    <n v="1680"/>
    <n v="0"/>
    <n v="1680"/>
    <n v="-393"/>
    <n v="0"/>
    <n v="0"/>
    <n v="-393"/>
    <n v="2073"/>
    <n v="1.2339290000000001"/>
  </r>
  <r>
    <x v="10"/>
    <x v="10"/>
    <s v="(Blank)"/>
    <s v="Student Government *1"/>
    <x v="1"/>
    <n v="47.04"/>
    <n v="0"/>
    <n v="47.04"/>
    <n v="-11"/>
    <n v="0"/>
    <n v="0"/>
    <n v="-11"/>
    <n v="58.04"/>
    <n v="1.2338439999999999"/>
  </r>
  <r>
    <x v="11"/>
    <x v="11"/>
    <s v="(Blank)"/>
    <s v="Student Government *1"/>
    <x v="4"/>
    <n v="243712"/>
    <n v="0"/>
    <n v="243712"/>
    <n v="243712"/>
    <n v="0"/>
    <n v="0"/>
    <n v="243712"/>
    <n v="0"/>
    <n v="0"/>
  </r>
  <r>
    <x v="12"/>
    <x v="12"/>
    <s v="(Blank)"/>
    <s v="Student Government *1"/>
    <x v="4"/>
    <n v="207933"/>
    <n v="0"/>
    <n v="207933"/>
    <n v="185933"/>
    <n v="0"/>
    <n v="0"/>
    <n v="185933"/>
    <n v="22000"/>
    <n v="0.10580299999999999"/>
  </r>
  <r>
    <x v="12"/>
    <x v="12"/>
    <s v="(Blank)"/>
    <s v="Student Government *1"/>
    <x v="1"/>
    <n v="0"/>
    <n v="0"/>
    <n v="0"/>
    <n v="22000"/>
    <n v="0"/>
    <n v="0"/>
    <n v="22000"/>
    <n v="-22000"/>
    <n v="0"/>
  </r>
  <r>
    <x v="13"/>
    <x v="13"/>
    <s v="(Blank)"/>
    <s v="Student Government *1"/>
    <x v="0"/>
    <n v="92685"/>
    <n v="0"/>
    <n v="92685"/>
    <n v="54172"/>
    <n v="0"/>
    <n v="0"/>
    <n v="54172"/>
    <n v="38513"/>
    <n v="0.41552600000000001"/>
  </r>
  <r>
    <x v="13"/>
    <x v="13"/>
    <s v="(Blank)"/>
    <s v="Student Government *1"/>
    <x v="1"/>
    <n v="3378.2"/>
    <n v="-103.85"/>
    <n v="3274.35"/>
    <n v="1920.62"/>
    <n v="0"/>
    <n v="0"/>
    <n v="1920.62"/>
    <n v="1353.73"/>
    <n v="0.413435"/>
  </r>
  <r>
    <x v="13"/>
    <x v="13"/>
    <s v="(Blank)"/>
    <s v="Student Government *1"/>
    <x v="2"/>
    <n v="27965"/>
    <n v="-3708.78"/>
    <n v="24256.22"/>
    <n v="14422.05"/>
    <n v="0"/>
    <n v="0"/>
    <n v="14422.05"/>
    <n v="9834.17"/>
    <n v="0.40542899999999998"/>
  </r>
  <r>
    <x v="14"/>
    <x v="14"/>
    <s v="P-8280 FY21 - BC-49 Liberal Arts - I Heart FAU Wall Signage"/>
    <s v="Student Government *1"/>
    <x v="0"/>
    <n v="0"/>
    <n v="3175.58"/>
    <n v="3175.58"/>
    <n v="3175.58"/>
    <n v="0"/>
    <n v="0"/>
    <n v="3175.58"/>
    <n v="0"/>
    <n v="0"/>
  </r>
  <r>
    <x v="14"/>
    <x v="14"/>
    <s v="(Blank)"/>
    <s v="Student Government *1"/>
    <x v="0"/>
    <n v="13176.5"/>
    <n v="-3175.58"/>
    <n v="10000.92"/>
    <n v="6622.41"/>
    <n v="0"/>
    <n v="0"/>
    <n v="6622.41"/>
    <n v="3378.51"/>
    <n v="0.33782000000000001"/>
  </r>
  <r>
    <x v="14"/>
    <x v="14"/>
    <s v="(Blank)"/>
    <s v="Student Government *1"/>
    <x v="1"/>
    <n v="2481.5300000000002"/>
    <n v="0"/>
    <n v="2481.5300000000002"/>
    <n v="2320.4699999999998"/>
    <n v="0"/>
    <n v="0"/>
    <n v="2320.4699999999998"/>
    <n v="161.06"/>
    <n v="6.4904000000000003E-2"/>
  </r>
  <r>
    <x v="14"/>
    <x v="14"/>
    <s v="(Blank)"/>
    <s v="Student Government *1"/>
    <x v="2"/>
    <n v="9200"/>
    <n v="0"/>
    <n v="9200"/>
    <n v="7205"/>
    <n v="0"/>
    <n v="0"/>
    <n v="7205"/>
    <n v="1995"/>
    <n v="0.21684800000000001"/>
  </r>
  <r>
    <x v="14"/>
    <x v="14"/>
    <s v="(Blank)"/>
    <s v="Student Government *1"/>
    <x v="3"/>
    <n v="66249.600000000006"/>
    <n v="0"/>
    <n v="66249.600000000006"/>
    <n v="65870.539999999994"/>
    <n v="0"/>
    <n v="0"/>
    <n v="65870.539999999994"/>
    <n v="379.06"/>
    <n v="5.7219999999999997E-3"/>
  </r>
  <r>
    <x v="15"/>
    <x v="15"/>
    <s v="(Blank)"/>
    <s v="Student Government *1"/>
    <x v="0"/>
    <n v="3000"/>
    <n v="0"/>
    <n v="3000"/>
    <n v="1901.28"/>
    <n v="0"/>
    <n v="0"/>
    <n v="1901.28"/>
    <n v="1098.72"/>
    <n v="0.36624000000000001"/>
  </r>
  <r>
    <x v="15"/>
    <x v="15"/>
    <s v="(Blank)"/>
    <s v="Student Government *1"/>
    <x v="1"/>
    <n v="84"/>
    <n v="0"/>
    <n v="84"/>
    <n v="53.24"/>
    <n v="0"/>
    <n v="0"/>
    <n v="53.24"/>
    <n v="30.76"/>
    <n v="0.36619000000000002"/>
  </r>
  <r>
    <x v="16"/>
    <x v="16"/>
    <s v="(Blank)"/>
    <s v="Student Government *1"/>
    <x v="0"/>
    <n v="5020"/>
    <n v="0"/>
    <n v="5020"/>
    <n v="4480.6899999999996"/>
    <n v="0"/>
    <n v="0"/>
    <n v="4480.6899999999996"/>
    <n v="539.30999999999995"/>
    <n v="0.107432"/>
  </r>
  <r>
    <x v="16"/>
    <x v="16"/>
    <s v="(Blank)"/>
    <s v="Student Government *1"/>
    <x v="1"/>
    <n v="140.56"/>
    <n v="0"/>
    <n v="140.56"/>
    <n v="125.46"/>
    <n v="0"/>
    <n v="0"/>
    <n v="125.46"/>
    <n v="15.1"/>
    <n v="0.10742699999999999"/>
  </r>
  <r>
    <x v="17"/>
    <x v="17"/>
    <s v="(Blank)"/>
    <s v="Student Government *1"/>
    <x v="0"/>
    <n v="5600"/>
    <n v="0"/>
    <n v="5600"/>
    <n v="1121"/>
    <n v="0"/>
    <n v="0"/>
    <n v="1121"/>
    <n v="4479"/>
    <n v="0.799821"/>
  </r>
  <r>
    <x v="17"/>
    <x v="17"/>
    <s v="(Blank)"/>
    <s v="Student Government *1"/>
    <x v="1"/>
    <n v="156.80000000000001"/>
    <n v="0"/>
    <n v="156.80000000000001"/>
    <n v="31.39"/>
    <n v="0"/>
    <n v="0"/>
    <n v="31.39"/>
    <n v="125.41"/>
    <n v="0.79980899999999999"/>
  </r>
  <r>
    <x v="18"/>
    <x v="18"/>
    <s v="(Blank)"/>
    <s v="Student Government *1"/>
    <x v="0"/>
    <n v="4350"/>
    <n v="29.5"/>
    <n v="4379.5"/>
    <n v="4379.5"/>
    <n v="0"/>
    <n v="0"/>
    <n v="4379.5"/>
    <n v="0"/>
    <n v="0"/>
  </r>
  <r>
    <x v="18"/>
    <x v="18"/>
    <s v="(Blank)"/>
    <s v="Student Government *1"/>
    <x v="4"/>
    <n v="0"/>
    <n v="0"/>
    <n v="0"/>
    <n v="0"/>
    <n v="0"/>
    <n v="0"/>
    <n v="0"/>
    <n v="0"/>
    <n v="0"/>
  </r>
  <r>
    <x v="18"/>
    <x v="18"/>
    <s v="(Blank)"/>
    <s v="Student Government *1"/>
    <x v="1"/>
    <n v="241.5"/>
    <n v="0"/>
    <n v="241.5"/>
    <n v="203.71"/>
    <n v="0"/>
    <n v="0"/>
    <n v="203.71"/>
    <n v="37.79"/>
    <n v="0.15648000000000001"/>
  </r>
  <r>
    <x v="18"/>
    <x v="18"/>
    <s v="(Blank)"/>
    <s v="Student Government *1"/>
    <x v="2"/>
    <n v="4275"/>
    <n v="-29.5"/>
    <n v="4245.5"/>
    <n v="2896.08"/>
    <n v="0"/>
    <n v="0"/>
    <n v="2896.08"/>
    <n v="1349.42"/>
    <n v="0.31784699999999999"/>
  </r>
  <r>
    <x v="19"/>
    <x v="19"/>
    <s v="P-8280 FY21 - BC-49 Liberal Arts - I Heart FAU Wall Signage"/>
    <s v="Student Government *1"/>
    <x v="0"/>
    <n v="0"/>
    <n v="2000"/>
    <n v="2000"/>
    <n v="2000"/>
    <n v="0"/>
    <n v="0"/>
    <n v="2000"/>
    <n v="0"/>
    <n v="0"/>
  </r>
  <r>
    <x v="19"/>
    <x v="19"/>
    <s v="(Blank)"/>
    <s v="Student Government *1"/>
    <x v="0"/>
    <n v="6644"/>
    <n v="-1164.98"/>
    <n v="5479.02"/>
    <n v="4911.57"/>
    <n v="0"/>
    <n v="0"/>
    <n v="4911.57"/>
    <n v="567.45000000000005"/>
    <n v="0.10356799999999999"/>
  </r>
  <r>
    <x v="19"/>
    <x v="19"/>
    <s v="(Blank)"/>
    <s v="Student Government *1"/>
    <x v="1"/>
    <n v="333.03"/>
    <n v="23.38"/>
    <n v="356.41"/>
    <n v="297.97000000000003"/>
    <n v="0"/>
    <n v="0"/>
    <n v="297.97000000000003"/>
    <n v="58.44"/>
    <n v="0.163968"/>
  </r>
  <r>
    <x v="19"/>
    <x v="19"/>
    <s v="(Blank)"/>
    <s v="Student Government *1"/>
    <x v="2"/>
    <n v="5250"/>
    <n v="0"/>
    <n v="5250"/>
    <n v="3730"/>
    <n v="0"/>
    <n v="0"/>
    <n v="3730"/>
    <n v="1520"/>
    <n v="0.289524"/>
  </r>
  <r>
    <x v="20"/>
    <x v="20"/>
    <s v="(Blank)"/>
    <s v="Student Government *1"/>
    <x v="0"/>
    <n v="1700"/>
    <n v="0"/>
    <n v="1700"/>
    <n v="1210.0999999999999"/>
    <n v="0"/>
    <n v="0"/>
    <n v="1210.0999999999999"/>
    <n v="489.9"/>
    <n v="0.28817599999999999"/>
  </r>
  <r>
    <x v="20"/>
    <x v="20"/>
    <s v="(Blank)"/>
    <s v="Student Government *1"/>
    <x v="1"/>
    <n v="47.6"/>
    <n v="0"/>
    <n v="47.6"/>
    <n v="33.880000000000003"/>
    <n v="0"/>
    <n v="0"/>
    <n v="33.880000000000003"/>
    <n v="13.72"/>
    <n v="0.28823500000000002"/>
  </r>
  <r>
    <x v="21"/>
    <x v="21"/>
    <s v="P-8188(R) FY21 - BC-54/ SD-224 Kitchen Storage Renovation"/>
    <s v="Student Government *1"/>
    <x v="0"/>
    <n v="0"/>
    <n v="2970"/>
    <n v="2970"/>
    <n v="2700"/>
    <n v="0"/>
    <n v="0"/>
    <n v="2700"/>
    <n v="270"/>
    <n v="9.0909000000000004E-2"/>
  </r>
  <r>
    <x v="21"/>
    <x v="21"/>
    <s v="(Blank)"/>
    <s v="Student Government *1"/>
    <x v="0"/>
    <n v="101200"/>
    <n v="36344.17"/>
    <n v="137544.17000000001"/>
    <n v="114725.33"/>
    <n v="759.24"/>
    <n v="0"/>
    <n v="115484.57"/>
    <n v="22059.599999999999"/>
    <n v="0.160382"/>
  </r>
  <r>
    <x v="21"/>
    <x v="21"/>
    <s v="(Blank)"/>
    <s v="Student Government *1"/>
    <x v="1"/>
    <n v="10302.290000000001"/>
    <n v="-800.99"/>
    <n v="9501.2999999999993"/>
    <n v="7458.92"/>
    <n v="0"/>
    <n v="0"/>
    <n v="7458.92"/>
    <n v="2042.38"/>
    <n v="0.21495800000000001"/>
  </r>
  <r>
    <x v="21"/>
    <x v="21"/>
    <s v="(Blank)"/>
    <s v="Student Government *1"/>
    <x v="2"/>
    <n v="139650.5"/>
    <n v="-28606.94"/>
    <n v="111043.56"/>
    <n v="67983.66"/>
    <n v="0"/>
    <n v="0"/>
    <n v="67983.66"/>
    <n v="43059.9"/>
    <n v="0.38777499999999998"/>
  </r>
  <r>
    <x v="21"/>
    <x v="21"/>
    <s v="(Blank)"/>
    <s v="Student Government *1"/>
    <x v="3"/>
    <n v="127088.49"/>
    <n v="-39314.17"/>
    <n v="87774.32"/>
    <n v="80981.13"/>
    <n v="0"/>
    <n v="0"/>
    <n v="80981.13"/>
    <n v="6793.19"/>
    <n v="7.7394000000000004E-2"/>
  </r>
  <r>
    <x v="22"/>
    <x v="22"/>
    <s v="(Blank)"/>
    <s v="Student Government *1"/>
    <x v="0"/>
    <n v="7620"/>
    <n v="0"/>
    <n v="7620"/>
    <n v="1114.47"/>
    <n v="0"/>
    <n v="0"/>
    <n v="1114.47"/>
    <n v="6505.53"/>
    <n v="0.85374399999999995"/>
  </r>
  <r>
    <x v="22"/>
    <x v="22"/>
    <s v="(Blank)"/>
    <s v="Student Government *1"/>
    <x v="1"/>
    <n v="213.36"/>
    <n v="0"/>
    <n v="213.36"/>
    <n v="31.21"/>
    <n v="0"/>
    <n v="0"/>
    <n v="31.21"/>
    <n v="182.15"/>
    <n v="0.85372099999999995"/>
  </r>
  <r>
    <x v="23"/>
    <x v="23"/>
    <s v="(Blank)"/>
    <s v="Student Government *1"/>
    <x v="0"/>
    <n v="90500"/>
    <n v="0"/>
    <n v="90500"/>
    <n v="56845.04"/>
    <n v="0"/>
    <n v="0"/>
    <n v="56845.04"/>
    <n v="33654.959999999999"/>
    <n v="0.37187799999999999"/>
  </r>
  <r>
    <x v="23"/>
    <x v="23"/>
    <s v="(Blank)"/>
    <s v="Student Government *1"/>
    <x v="1"/>
    <n v="3143.84"/>
    <n v="0"/>
    <n v="3143.84"/>
    <n v="2092.41"/>
    <n v="0"/>
    <n v="0"/>
    <n v="2092.41"/>
    <n v="1051.43"/>
    <n v="0.33444099999999999"/>
  </r>
  <r>
    <x v="23"/>
    <x v="23"/>
    <s v="(Blank)"/>
    <s v="Student Government *1"/>
    <x v="2"/>
    <n v="21780"/>
    <n v="0"/>
    <n v="21780"/>
    <n v="17883.830000000002"/>
    <n v="0"/>
    <n v="0"/>
    <n v="17883.830000000002"/>
    <n v="3896.17"/>
    <n v="0.17888799999999999"/>
  </r>
  <r>
    <x v="24"/>
    <x v="24"/>
    <s v="P-8227(R) FY21  -  Boca Campus - Repainting Outdoor Basketball Courts"/>
    <s v="Student Government *1"/>
    <x v="0"/>
    <n v="0"/>
    <n v="20040.16"/>
    <n v="20040.16"/>
    <n v="17141.16"/>
    <n v="0"/>
    <n v="0"/>
    <n v="17141.16"/>
    <n v="2899"/>
    <n v="0.14466000000000001"/>
  </r>
  <r>
    <x v="24"/>
    <x v="24"/>
    <s v="(Blank)"/>
    <s v="Student Government *1"/>
    <x v="0"/>
    <n v="0"/>
    <n v="21860"/>
    <n v="21860"/>
    <n v="21860"/>
    <n v="0"/>
    <n v="0"/>
    <n v="21860"/>
    <n v="0"/>
    <n v="0"/>
  </r>
  <r>
    <x v="24"/>
    <x v="24"/>
    <s v="(Blank)"/>
    <s v="Student Government *1"/>
    <x v="4"/>
    <n v="1753384"/>
    <n v="0"/>
    <n v="1753384"/>
    <n v="1652384"/>
    <n v="0"/>
    <n v="0"/>
    <n v="1652384"/>
    <n v="101000"/>
    <n v="5.7603000000000001E-2"/>
  </r>
  <r>
    <x v="24"/>
    <x v="24"/>
    <s v="(Blank)"/>
    <s v="Student Government *1"/>
    <x v="1"/>
    <n v="0"/>
    <n v="1173.2"/>
    <n v="1173.2"/>
    <n v="102092.03"/>
    <n v="0"/>
    <n v="0"/>
    <n v="102092.03"/>
    <n v="-100918.83"/>
    <n v="-86.020140999999995"/>
  </r>
  <r>
    <x v="25"/>
    <x v="25"/>
    <s v="(Blank)"/>
    <s v="Student Government *1"/>
    <x v="0"/>
    <n v="4500"/>
    <n v="-1945.53"/>
    <n v="2554.4699999999998"/>
    <n v="1719.5"/>
    <n v="0"/>
    <n v="0"/>
    <n v="1719.5"/>
    <n v="834.97"/>
    <n v="0.32686599999999999"/>
  </r>
  <r>
    <x v="25"/>
    <x v="25"/>
    <s v="(Blank)"/>
    <s v="Student Government *1"/>
    <x v="1"/>
    <n v="126"/>
    <n v="-54.47"/>
    <n v="71.53"/>
    <n v="48.15"/>
    <n v="0"/>
    <n v="0"/>
    <n v="48.15"/>
    <n v="23.38"/>
    <n v="0.32685599999999998"/>
  </r>
  <r>
    <x v="26"/>
    <x v="26"/>
    <s v="(Blank)"/>
    <s v="Student Government *1"/>
    <x v="0"/>
    <n v="7200"/>
    <n v="0"/>
    <n v="7200"/>
    <n v="5791.46"/>
    <n v="0"/>
    <n v="0"/>
    <n v="5791.46"/>
    <n v="1408.54"/>
    <n v="0.195631"/>
  </r>
  <r>
    <x v="26"/>
    <x v="26"/>
    <s v="(Blank)"/>
    <s v="Student Government *1"/>
    <x v="1"/>
    <n v="201.6"/>
    <n v="0"/>
    <n v="201.6"/>
    <n v="162.16999999999999"/>
    <n v="0"/>
    <n v="0"/>
    <n v="162.16999999999999"/>
    <n v="39.43"/>
    <n v="0.19558500000000001"/>
  </r>
  <r>
    <x v="27"/>
    <x v="27"/>
    <s v="(Blank)"/>
    <s v="Student Government *1"/>
    <x v="0"/>
    <n v="105835"/>
    <n v="-1966.5"/>
    <n v="103868.5"/>
    <n v="73761.649999999994"/>
    <n v="7327"/>
    <n v="0"/>
    <n v="81088.649999999994"/>
    <n v="22779.85"/>
    <n v="0.21931400000000001"/>
  </r>
  <r>
    <x v="27"/>
    <x v="27"/>
    <s v="(Blank)"/>
    <s v="Student Government *1"/>
    <x v="1"/>
    <n v="2963.38"/>
    <n v="0"/>
    <n v="2963.38"/>
    <n v="2117.36"/>
    <n v="0"/>
    <n v="0"/>
    <n v="2117.36"/>
    <n v="846.02"/>
    <n v="0.28549200000000002"/>
  </r>
  <r>
    <x v="27"/>
    <x v="27"/>
    <s v="(Blank)"/>
    <s v="Student Government *1"/>
    <x v="2"/>
    <n v="0"/>
    <n v="1966.5"/>
    <n v="1966.5"/>
    <n v="1858.5"/>
    <n v="0"/>
    <n v="0"/>
    <n v="1858.5"/>
    <n v="108"/>
    <n v="5.4919999999999997E-2"/>
  </r>
  <r>
    <x v="28"/>
    <x v="28"/>
    <s v="(Blank)"/>
    <s v="Student Government *1"/>
    <x v="0"/>
    <n v="2188"/>
    <n v="27227.63"/>
    <n v="29415.63"/>
    <n v="28440.51"/>
    <n v="0"/>
    <n v="0"/>
    <n v="28440.51"/>
    <n v="975.12"/>
    <n v="3.3149999999999999E-2"/>
  </r>
  <r>
    <x v="28"/>
    <x v="28"/>
    <s v="(Blank)"/>
    <s v="Student Government *1"/>
    <x v="1"/>
    <n v="204.62"/>
    <n v="762.37"/>
    <n v="966.99"/>
    <n v="913.43"/>
    <n v="0"/>
    <n v="0"/>
    <n v="913.43"/>
    <n v="53.56"/>
    <n v="5.5388E-2"/>
  </r>
  <r>
    <x v="28"/>
    <x v="28"/>
    <s v="(Blank)"/>
    <s v="Student Government *1"/>
    <x v="2"/>
    <n v="5120"/>
    <n v="0"/>
    <n v="5120"/>
    <n v="4182.13"/>
    <n v="0"/>
    <n v="0"/>
    <n v="4182.13"/>
    <n v="937.87"/>
    <n v="0.18317800000000001"/>
  </r>
  <r>
    <x v="29"/>
    <x v="29"/>
    <s v="(Blank)"/>
    <s v="Student Government *1"/>
    <x v="0"/>
    <n v="5000"/>
    <n v="9727.6200000000008"/>
    <n v="14727.62"/>
    <n v="7014.08"/>
    <n v="0"/>
    <n v="0"/>
    <n v="7014.08"/>
    <n v="7713.54"/>
    <n v="0.52374699999999996"/>
  </r>
  <r>
    <x v="29"/>
    <x v="29"/>
    <s v="(Blank)"/>
    <s v="Student Government *1"/>
    <x v="1"/>
    <n v="140"/>
    <n v="272.38"/>
    <n v="412.38"/>
    <n v="196.39"/>
    <n v="0"/>
    <n v="0"/>
    <n v="196.39"/>
    <n v="215.99"/>
    <n v="0.52376400000000001"/>
  </r>
  <r>
    <x v="30"/>
    <x v="30"/>
    <s v="(Blank)"/>
    <s v="Student Government *1"/>
    <x v="0"/>
    <n v="19615"/>
    <n v="0"/>
    <n v="19615"/>
    <n v="13094.26"/>
    <n v="0"/>
    <n v="0"/>
    <n v="13094.26"/>
    <n v="6520.74"/>
    <n v="0.33243600000000001"/>
  </r>
  <r>
    <x v="30"/>
    <x v="30"/>
    <s v="(Blank)"/>
    <s v="Student Government *1"/>
    <x v="1"/>
    <n v="549.22"/>
    <n v="0"/>
    <n v="549.22"/>
    <n v="366.64"/>
    <n v="0"/>
    <n v="0"/>
    <n v="366.64"/>
    <n v="182.58"/>
    <n v="0.33243499999999998"/>
  </r>
  <r>
    <x v="31"/>
    <x v="31"/>
    <s v="(Blank)"/>
    <s v="Student Government *1"/>
    <x v="0"/>
    <n v="20700"/>
    <n v="0"/>
    <n v="20700"/>
    <n v="13955.09"/>
    <n v="0"/>
    <n v="0"/>
    <n v="13955.09"/>
    <n v="6744.91"/>
    <n v="0.32584099999999999"/>
  </r>
  <r>
    <x v="31"/>
    <x v="31"/>
    <s v="(Blank)"/>
    <s v="Student Government *1"/>
    <x v="1"/>
    <n v="579.6"/>
    <n v="0"/>
    <n v="579.6"/>
    <n v="390.75"/>
    <n v="0"/>
    <n v="0"/>
    <n v="390.75"/>
    <n v="188.85"/>
    <n v="0.32582800000000001"/>
  </r>
  <r>
    <x v="32"/>
    <x v="32"/>
    <s v="(Blank)"/>
    <s v="Student Government *1"/>
    <x v="0"/>
    <n v="12000"/>
    <n v="0"/>
    <n v="12000"/>
    <n v="8758.24"/>
    <n v="0"/>
    <n v="0"/>
    <n v="8758.24"/>
    <n v="3241.76"/>
    <n v="0.27014700000000003"/>
  </r>
  <r>
    <x v="32"/>
    <x v="32"/>
    <s v="(Blank)"/>
    <s v="Student Government *1"/>
    <x v="1"/>
    <n v="336"/>
    <n v="0"/>
    <n v="336"/>
    <n v="245.23"/>
    <n v="0"/>
    <n v="0"/>
    <n v="245.23"/>
    <n v="90.77"/>
    <n v="0.27014899999999997"/>
  </r>
  <r>
    <x v="33"/>
    <x v="33"/>
    <s v="(Blank)"/>
    <s v="Student Government *1"/>
    <x v="0"/>
    <n v="31900"/>
    <n v="0"/>
    <n v="31900"/>
    <n v="31279.34"/>
    <n v="0"/>
    <n v="0"/>
    <n v="31279.34"/>
    <n v="620.66"/>
    <n v="1.9456000000000001E-2"/>
  </r>
  <r>
    <x v="33"/>
    <x v="33"/>
    <s v="(Blank)"/>
    <s v="Student Government *1"/>
    <x v="1"/>
    <n v="1449.36"/>
    <n v="0"/>
    <n v="1449.36"/>
    <n v="1279.72"/>
    <n v="0"/>
    <n v="0"/>
    <n v="1279.72"/>
    <n v="169.64"/>
    <n v="0.117045"/>
  </r>
  <r>
    <x v="33"/>
    <x v="33"/>
    <s v="(Blank)"/>
    <s v="Student Government *1"/>
    <x v="2"/>
    <n v="19863"/>
    <n v="0"/>
    <n v="19863"/>
    <n v="14424.92"/>
    <n v="0"/>
    <n v="0"/>
    <n v="14424.92"/>
    <n v="5438.08"/>
    <n v="0.27377899999999999"/>
  </r>
  <r>
    <x v="34"/>
    <x v="34"/>
    <s v="(Blank)"/>
    <s v="Student Government *1"/>
    <x v="0"/>
    <n v="4000"/>
    <n v="0"/>
    <n v="4000"/>
    <n v="2156.1799999999998"/>
    <n v="0"/>
    <n v="0"/>
    <n v="2156.1799999999998"/>
    <n v="1843.82"/>
    <n v="0.460955"/>
  </r>
  <r>
    <x v="34"/>
    <x v="34"/>
    <s v="(Blank)"/>
    <s v="Student Government *1"/>
    <x v="1"/>
    <n v="112"/>
    <n v="0"/>
    <n v="112"/>
    <n v="60.36"/>
    <n v="0"/>
    <n v="0"/>
    <n v="60.36"/>
    <n v="51.64"/>
    <n v="0.46107100000000001"/>
  </r>
  <r>
    <x v="35"/>
    <x v="35"/>
    <s v="(Blank)"/>
    <s v="Student Government *1"/>
    <x v="0"/>
    <n v="9150"/>
    <n v="0"/>
    <n v="9150"/>
    <n v="1970.69"/>
    <n v="0"/>
    <n v="0"/>
    <n v="1970.69"/>
    <n v="7179.31"/>
    <n v="0.78462399999999999"/>
  </r>
  <r>
    <x v="35"/>
    <x v="35"/>
    <s v="(Blank)"/>
    <s v="Student Government *1"/>
    <x v="1"/>
    <n v="256.2"/>
    <n v="0"/>
    <n v="256.2"/>
    <n v="55.18"/>
    <n v="0"/>
    <n v="0"/>
    <n v="55.18"/>
    <n v="201.02"/>
    <n v="0.78462100000000001"/>
  </r>
  <r>
    <x v="36"/>
    <x v="36"/>
    <s v="(Blank)"/>
    <s v="Student Government *1"/>
    <x v="0"/>
    <n v="15000"/>
    <n v="0"/>
    <n v="15000"/>
    <n v="7795.24"/>
    <n v="0"/>
    <n v="0"/>
    <n v="7795.24"/>
    <n v="7204.76"/>
    <n v="0.48031699999999999"/>
  </r>
  <r>
    <x v="36"/>
    <x v="36"/>
    <s v="(Blank)"/>
    <s v="Student Government *1"/>
    <x v="1"/>
    <n v="420"/>
    <n v="0"/>
    <n v="420"/>
    <n v="218.28"/>
    <n v="0"/>
    <n v="0"/>
    <n v="218.28"/>
    <n v="201.72"/>
    <n v="0.48028599999999999"/>
  </r>
  <r>
    <x v="37"/>
    <x v="37"/>
    <s v="(Blank)"/>
    <s v="Student Government *1"/>
    <x v="0"/>
    <n v="24800"/>
    <n v="0"/>
    <n v="24800"/>
    <n v="10866.5"/>
    <n v="0"/>
    <n v="0"/>
    <n v="10866.5"/>
    <n v="13933.5"/>
    <n v="0.56183499999999997"/>
  </r>
  <r>
    <x v="37"/>
    <x v="37"/>
    <s v="(Blank)"/>
    <s v="Student Government *1"/>
    <x v="1"/>
    <n v="694.4"/>
    <n v="0"/>
    <n v="694.4"/>
    <n v="304.24"/>
    <n v="0"/>
    <n v="0"/>
    <n v="304.24"/>
    <n v="390.16"/>
    <n v="0.56186599999999998"/>
  </r>
  <r>
    <x v="38"/>
    <x v="38"/>
    <s v="(Blank)"/>
    <s v="Student Government *1"/>
    <x v="0"/>
    <n v="750"/>
    <n v="0"/>
    <n v="750"/>
    <n v="181"/>
    <n v="0"/>
    <n v="0"/>
    <n v="181"/>
    <n v="569"/>
    <n v="0.75866699999999998"/>
  </r>
  <r>
    <x v="38"/>
    <x v="38"/>
    <s v="(Blank)"/>
    <s v="Student Government *1"/>
    <x v="1"/>
    <n v="2450.14"/>
    <n v="0"/>
    <n v="2450.14"/>
    <n v="1884.61"/>
    <n v="0"/>
    <n v="0"/>
    <n v="1884.61"/>
    <n v="565.53"/>
    <n v="0.23081499999999999"/>
  </r>
  <r>
    <x v="38"/>
    <x v="38"/>
    <s v="(Blank)"/>
    <s v="Student Government *1"/>
    <x v="2"/>
    <n v="86755"/>
    <n v="0"/>
    <n v="86755"/>
    <n v="67126.080000000002"/>
    <n v="0"/>
    <n v="0"/>
    <n v="67126.080000000002"/>
    <n v="19628.919999999998"/>
    <n v="0.22625700000000001"/>
  </r>
  <r>
    <x v="39"/>
    <x v="39"/>
    <s v="(Blank)"/>
    <s v="Student Government *1"/>
    <x v="0"/>
    <n v="400"/>
    <n v="0"/>
    <n v="400"/>
    <n v="407.25"/>
    <n v="0"/>
    <n v="0"/>
    <n v="407.25"/>
    <n v="-7.25"/>
    <n v="-1.8124999999999999E-2"/>
  </r>
  <r>
    <x v="39"/>
    <x v="39"/>
    <s v="(Blank)"/>
    <s v="Student Government *1"/>
    <x v="1"/>
    <n v="3248.62"/>
    <n v="0"/>
    <n v="3248.62"/>
    <n v="1985.38"/>
    <n v="0"/>
    <n v="0"/>
    <n v="1985.38"/>
    <n v="1263.24"/>
    <n v="0.38885399999999998"/>
  </r>
  <r>
    <x v="39"/>
    <x v="39"/>
    <s v="(Blank)"/>
    <s v="Student Government *1"/>
    <x v="2"/>
    <n v="115622"/>
    <n v="0"/>
    <n v="115622"/>
    <n v="70498.8"/>
    <n v="0"/>
    <n v="0"/>
    <n v="70498.8"/>
    <n v="45123.199999999997"/>
    <n v="0.39026499999999997"/>
  </r>
  <r>
    <x v="40"/>
    <x v="40"/>
    <s v="(Blank)"/>
    <s v="Student Government *1"/>
    <x v="0"/>
    <n v="8000"/>
    <n v="0"/>
    <n v="8000"/>
    <n v="6669.03"/>
    <n v="0"/>
    <n v="0"/>
    <n v="6669.03"/>
    <n v="1330.97"/>
    <n v="0.16637099999999999"/>
  </r>
  <r>
    <x v="40"/>
    <x v="40"/>
    <s v="(Blank)"/>
    <s v="Student Government *1"/>
    <x v="1"/>
    <n v="224"/>
    <n v="0"/>
    <n v="224"/>
    <n v="186.73"/>
    <n v="0"/>
    <n v="0"/>
    <n v="186.73"/>
    <n v="37.270000000000003"/>
    <n v="0.166384"/>
  </r>
  <r>
    <x v="41"/>
    <x v="41"/>
    <s v="(Blank)"/>
    <s v="Student Government *1"/>
    <x v="0"/>
    <n v="47500"/>
    <n v="-21860"/>
    <n v="25640"/>
    <n v="5670.87"/>
    <n v="0"/>
    <n v="0"/>
    <n v="5670.87"/>
    <n v="19969.13"/>
    <n v="0.77882700000000005"/>
  </r>
  <r>
    <x v="41"/>
    <x v="41"/>
    <s v="(Blank)"/>
    <s v="Student Government *1"/>
    <x v="1"/>
    <n v="3423.28"/>
    <n v="-612.08000000000004"/>
    <n v="2811.2"/>
    <n v="784.48"/>
    <n v="0"/>
    <n v="0"/>
    <n v="784.48"/>
    <n v="2026.72"/>
    <n v="0.72094499999999995"/>
  </r>
  <r>
    <x v="41"/>
    <x v="41"/>
    <s v="(Blank)"/>
    <s v="Student Government *1"/>
    <x v="2"/>
    <n v="74760"/>
    <n v="0"/>
    <n v="74760"/>
    <n v="22345.16"/>
    <n v="0"/>
    <n v="0"/>
    <n v="22345.16"/>
    <n v="52414.84"/>
    <n v="0.70110799999999995"/>
  </r>
  <r>
    <x v="42"/>
    <x v="42"/>
    <s v="(Blank)"/>
    <s v="Student Government *1"/>
    <x v="0"/>
    <n v="3400"/>
    <n v="0"/>
    <n v="3400"/>
    <n v="2285.59"/>
    <n v="0"/>
    <n v="0"/>
    <n v="2285.59"/>
    <n v="1114.4100000000001"/>
    <n v="0.327768"/>
  </r>
  <r>
    <x v="42"/>
    <x v="42"/>
    <s v="(Blank)"/>
    <s v="Student Government *1"/>
    <x v="1"/>
    <n v="95.2"/>
    <n v="0"/>
    <n v="95.2"/>
    <n v="64"/>
    <n v="0"/>
    <n v="0"/>
    <n v="64"/>
    <n v="31.2"/>
    <n v="0.32773099999999999"/>
  </r>
  <r>
    <x v="43"/>
    <x v="43"/>
    <s v="(Blank)"/>
    <s v="Student Government *1"/>
    <x v="0"/>
    <n v="30000"/>
    <n v="0"/>
    <n v="30000"/>
    <n v="13097.47"/>
    <n v="0"/>
    <n v="0"/>
    <n v="13097.47"/>
    <n v="16902.53"/>
    <n v="0.56341799999999997"/>
  </r>
  <r>
    <x v="43"/>
    <x v="43"/>
    <s v="(Blank)"/>
    <s v="Student Government *1"/>
    <x v="1"/>
    <n v="840"/>
    <n v="0"/>
    <n v="840"/>
    <n v="366.73"/>
    <n v="0"/>
    <n v="0"/>
    <n v="366.73"/>
    <n v="473.27"/>
    <n v="0.56341699999999995"/>
  </r>
  <r>
    <x v="44"/>
    <x v="44"/>
    <s v="(Blank)"/>
    <s v="Student Government *1"/>
    <x v="0"/>
    <n v="172000"/>
    <n v="0"/>
    <n v="172000"/>
    <n v="85091.98"/>
    <n v="0"/>
    <n v="0"/>
    <n v="85091.98"/>
    <n v="86908.02"/>
    <n v="0.50527900000000003"/>
  </r>
  <r>
    <x v="44"/>
    <x v="44"/>
    <s v="(Blank)"/>
    <s v="Student Government *1"/>
    <x v="1"/>
    <n v="4816"/>
    <n v="0"/>
    <n v="4816"/>
    <n v="2382.5700000000002"/>
    <n v="0"/>
    <n v="0"/>
    <n v="2382.5700000000002"/>
    <n v="2433.4299999999998"/>
    <n v="0.50527999999999995"/>
  </r>
  <r>
    <x v="45"/>
    <x v="45"/>
    <s v="(Blank)"/>
    <s v="Student Government *1"/>
    <x v="0"/>
    <n v="3216"/>
    <n v="29182.880000000001"/>
    <n v="32398.880000000001"/>
    <n v="4253.1099999999997"/>
    <n v="0"/>
    <n v="0"/>
    <n v="4253.1099999999997"/>
    <n v="28145.77"/>
    <n v="0.86872700000000003"/>
  </r>
  <r>
    <x v="45"/>
    <x v="45"/>
    <s v="(Blank)"/>
    <s v="Student Government *1"/>
    <x v="1"/>
    <n v="90.05"/>
    <n v="817.12"/>
    <n v="907.17"/>
    <n v="119.09"/>
    <n v="0"/>
    <n v="0"/>
    <n v="119.09"/>
    <n v="788.08"/>
    <n v="0.86872400000000005"/>
  </r>
  <r>
    <x v="46"/>
    <x v="46"/>
    <s v="(Blank)"/>
    <s v="Student Government *1"/>
    <x v="0"/>
    <n v="14000"/>
    <n v="-10079.299999999999"/>
    <n v="3920.7"/>
    <n v="3081.87"/>
    <n v="0"/>
    <n v="0"/>
    <n v="3081.87"/>
    <n v="838.83"/>
    <n v="0.213949"/>
  </r>
  <r>
    <x v="46"/>
    <x v="46"/>
    <s v="(Blank)"/>
    <s v="Student Government *1"/>
    <x v="1"/>
    <n v="392"/>
    <n v="-282.23"/>
    <n v="109.77"/>
    <n v="86.29"/>
    <n v="0"/>
    <n v="0"/>
    <n v="86.29"/>
    <n v="23.48"/>
    <n v="0.21390200000000001"/>
  </r>
  <r>
    <x v="46"/>
    <x v="46"/>
    <s v="(Blank)"/>
    <s v="Student Government *1"/>
    <x v="2"/>
    <n v="0"/>
    <n v="0"/>
    <n v="0"/>
    <n v="0"/>
    <n v="0"/>
    <n v="0"/>
    <n v="0"/>
    <n v="0"/>
    <n v="0"/>
  </r>
  <r>
    <x v="47"/>
    <x v="47"/>
    <s v="(Blank)"/>
    <s v="Student Government *1"/>
    <x v="0"/>
    <n v="14500"/>
    <n v="0"/>
    <n v="14500"/>
    <n v="1394.02"/>
    <n v="0"/>
    <n v="0"/>
    <n v="1394.02"/>
    <n v="13105.98"/>
    <n v="0.90386100000000003"/>
  </r>
  <r>
    <x v="47"/>
    <x v="47"/>
    <s v="(Blank)"/>
    <s v="Student Government *1"/>
    <x v="1"/>
    <n v="642.88"/>
    <n v="0"/>
    <n v="642.88"/>
    <n v="183.3"/>
    <n v="0"/>
    <n v="0"/>
    <n v="183.3"/>
    <n v="459.58"/>
    <n v="0.71487699999999998"/>
  </r>
  <r>
    <x v="47"/>
    <x v="47"/>
    <s v="(Blank)"/>
    <s v="Student Government *1"/>
    <x v="2"/>
    <n v="8460"/>
    <n v="0"/>
    <n v="8460"/>
    <n v="5152.68"/>
    <n v="0"/>
    <n v="0"/>
    <n v="5152.68"/>
    <n v="3307.32"/>
    <n v="0.39093600000000001"/>
  </r>
  <r>
    <x v="48"/>
    <x v="48"/>
    <s v="(Blank)"/>
    <s v="Student Government *1"/>
    <x v="0"/>
    <n v="101124"/>
    <n v="-238.98"/>
    <n v="100885.02"/>
    <n v="55879.31"/>
    <n v="0"/>
    <n v="0"/>
    <n v="55879.31"/>
    <n v="45005.71"/>
    <n v="0.44610899999999998"/>
  </r>
  <r>
    <x v="48"/>
    <x v="48"/>
    <s v="(Blank)"/>
    <s v="Student Government *1"/>
    <x v="1"/>
    <n v="3991.12"/>
    <n v="0"/>
    <n v="3991.12"/>
    <n v="2441.64"/>
    <n v="0"/>
    <n v="0"/>
    <n v="2441.64"/>
    <n v="1549.48"/>
    <n v="0.38823200000000002"/>
  </r>
  <r>
    <x v="48"/>
    <x v="48"/>
    <s v="(Blank)"/>
    <s v="Student Government *1"/>
    <x v="2"/>
    <n v="41416"/>
    <n v="0"/>
    <n v="41416"/>
    <n v="31083.63"/>
    <n v="0"/>
    <n v="0"/>
    <n v="31083.63"/>
    <n v="10332.370000000001"/>
    <n v="0.24947800000000001"/>
  </r>
  <r>
    <x v="48"/>
    <x v="48"/>
    <s v="(Blank)"/>
    <s v="Student Government *1"/>
    <x v="3"/>
    <n v="0"/>
    <n v="238.98"/>
    <n v="238.98"/>
    <n v="238.98"/>
    <n v="0"/>
    <n v="0"/>
    <n v="238.98"/>
    <n v="0"/>
    <n v="0"/>
  </r>
  <r>
    <x v="49"/>
    <x v="49"/>
    <s v="P-8280 FY21 - BC-49 Liberal Arts - I Heart FAU Wall Signage"/>
    <s v="Student Government *1"/>
    <x v="0"/>
    <n v="0"/>
    <n v="1147"/>
    <n v="1147"/>
    <n v="572.22"/>
    <n v="0"/>
    <n v="0"/>
    <n v="572.22"/>
    <n v="574.78"/>
    <n v="0.50111600000000001"/>
  </r>
  <r>
    <x v="49"/>
    <x v="49"/>
    <s v="(Blank)"/>
    <s v="Student Government *1"/>
    <x v="0"/>
    <n v="40500"/>
    <n v="-1147"/>
    <n v="39353"/>
    <n v="16447.32"/>
    <n v="0"/>
    <n v="0"/>
    <n v="16447.32"/>
    <n v="22905.68"/>
    <n v="0.58205700000000005"/>
  </r>
  <r>
    <x v="49"/>
    <x v="49"/>
    <s v="(Blank)"/>
    <s v="Student Government *1"/>
    <x v="1"/>
    <n v="1134"/>
    <n v="0"/>
    <n v="1134"/>
    <n v="476.53"/>
    <n v="0"/>
    <n v="0"/>
    <n v="476.53"/>
    <n v="657.47"/>
    <n v="0.57977999999999996"/>
  </r>
  <r>
    <x v="50"/>
    <x v="50"/>
    <s v="(Blank)"/>
    <s v="Student Government *1"/>
    <x v="0"/>
    <n v="7136"/>
    <n v="0"/>
    <n v="7136"/>
    <n v="1155.8900000000001"/>
    <n v="0"/>
    <n v="0"/>
    <n v="1155.8900000000001"/>
    <n v="5980.11"/>
    <n v="0.83801999999999999"/>
  </r>
  <r>
    <x v="50"/>
    <x v="50"/>
    <s v="(Blank)"/>
    <s v="Student Government *1"/>
    <x v="1"/>
    <n v="1847.33"/>
    <n v="-272.37"/>
    <n v="1574.96"/>
    <n v="1099.6099999999999"/>
    <n v="0"/>
    <n v="0"/>
    <n v="1099.6099999999999"/>
    <n v="475.35"/>
    <n v="0.301817"/>
  </r>
  <r>
    <x v="50"/>
    <x v="50"/>
    <s v="(Blank)"/>
    <s v="Student Government *1"/>
    <x v="2"/>
    <n v="58840"/>
    <n v="-9727.6299999999992"/>
    <n v="49112.37"/>
    <n v="38115.910000000003"/>
    <n v="0"/>
    <n v="0"/>
    <n v="38115.910000000003"/>
    <n v="10996.46"/>
    <n v="0.22390399999999999"/>
  </r>
  <r>
    <x v="51"/>
    <x v="51"/>
    <s v="(Blank)"/>
    <s v="Student Government *1"/>
    <x v="0"/>
    <n v="20000"/>
    <n v="0"/>
    <n v="20000"/>
    <n v="2665.5"/>
    <n v="0"/>
    <n v="0"/>
    <n v="2665.5"/>
    <n v="17334.5"/>
    <n v="0.86672499999999997"/>
  </r>
  <r>
    <x v="51"/>
    <x v="51"/>
    <s v="(Blank)"/>
    <s v="Student Government *1"/>
    <x v="1"/>
    <n v="560"/>
    <n v="0"/>
    <n v="560"/>
    <n v="74.61"/>
    <n v="0"/>
    <n v="0"/>
    <n v="74.61"/>
    <n v="485.39"/>
    <n v="0.86676799999999998"/>
  </r>
  <r>
    <x v="52"/>
    <x v="52"/>
    <s v="BT-685 FY18-CI+D - Student Union  Renovation-Boca"/>
    <s v="Student Government *1"/>
    <x v="0"/>
    <n v="0"/>
    <n v="850000"/>
    <n v="850000"/>
    <n v="0"/>
    <n v="0"/>
    <n v="0"/>
    <n v="0"/>
    <n v="850000"/>
    <n v="1"/>
  </r>
  <r>
    <x v="52"/>
    <x v="52"/>
    <s v="(Blank)"/>
    <s v="Student Government *1"/>
    <x v="0"/>
    <n v="1272315"/>
    <n v="-850000"/>
    <n v="422315"/>
    <n v="565826.44999999995"/>
    <n v="0"/>
    <n v="0"/>
    <n v="565826.44999999995"/>
    <n v="-143511.45000000001"/>
    <n v="-0.33982099999999998"/>
  </r>
  <r>
    <x v="52"/>
    <x v="52"/>
    <s v="(Blank)"/>
    <s v="Student Government *1"/>
    <x v="1"/>
    <n v="35624.82"/>
    <n v="0"/>
    <n v="35624.82"/>
    <n v="3468.86"/>
    <n v="0"/>
    <n v="0"/>
    <n v="3468.86"/>
    <n v="32155.96"/>
    <n v="0.90262799999999999"/>
  </r>
  <r>
    <x v="53"/>
    <x v="53"/>
    <s v="(Blank)"/>
    <s v="Student Government *1"/>
    <x v="0"/>
    <n v="73349"/>
    <n v="-51895.92"/>
    <n v="21453.08"/>
    <n v="3564"/>
    <n v="0"/>
    <n v="0"/>
    <n v="3564"/>
    <n v="17889.080000000002"/>
    <n v="0.83387"/>
  </r>
  <r>
    <x v="53"/>
    <x v="53"/>
    <s v="(Blank)"/>
    <s v="Student Government *1"/>
    <x v="1"/>
    <n v="2237.4499999999998"/>
    <n v="-1516.18"/>
    <n v="721.27"/>
    <n v="117.09"/>
    <n v="0"/>
    <n v="0"/>
    <n v="117.09"/>
    <n v="604.17999999999995"/>
    <n v="0.83766099999999999"/>
  </r>
  <r>
    <x v="53"/>
    <x v="53"/>
    <s v="(Blank)"/>
    <s v="Student Government *1"/>
    <x v="2"/>
    <n v="6560"/>
    <n v="-2253.7199999999998"/>
    <n v="4306.28"/>
    <n v="617.57000000000005"/>
    <n v="0"/>
    <n v="0"/>
    <n v="617.57000000000005"/>
    <n v="3688.71"/>
    <n v="0.85658900000000004"/>
  </r>
  <r>
    <x v="54"/>
    <x v="54"/>
    <s v="(Blank)"/>
    <s v="Student Government *1"/>
    <x v="0"/>
    <n v="369570"/>
    <n v="0"/>
    <n v="369570"/>
    <n v="213370.04"/>
    <n v="0"/>
    <n v="267.26"/>
    <n v="213637.3"/>
    <n v="155932.70000000001"/>
    <n v="0.42193000000000003"/>
  </r>
  <r>
    <x v="54"/>
    <x v="54"/>
    <s v="(Blank)"/>
    <s v="Student Government *1"/>
    <x v="1"/>
    <n v="17503.400000000001"/>
    <n v="-368.84"/>
    <n v="17134.560000000001"/>
    <n v="12167.81"/>
    <n v="0"/>
    <n v="0"/>
    <n v="12167.81"/>
    <n v="4966.75"/>
    <n v="0.28986699999999999"/>
  </r>
  <r>
    <x v="54"/>
    <x v="54"/>
    <s v="(Blank)"/>
    <s v="Student Government *1"/>
    <x v="2"/>
    <n v="76980"/>
    <n v="-13172.85"/>
    <n v="63807.15"/>
    <n v="42622.5"/>
    <n v="0"/>
    <n v="0"/>
    <n v="42622.5"/>
    <n v="21184.65"/>
    <n v="0.332011"/>
  </r>
  <r>
    <x v="55"/>
    <x v="55"/>
    <s v="(Blank)"/>
    <s v="Student Government *1"/>
    <x v="0"/>
    <n v="17000"/>
    <n v="0"/>
    <n v="17000"/>
    <n v="15892.67"/>
    <n v="0"/>
    <n v="0"/>
    <n v="15892.67"/>
    <n v="1107.33"/>
    <n v="6.5137E-2"/>
  </r>
  <r>
    <x v="55"/>
    <x v="55"/>
    <s v="(Blank)"/>
    <s v="Student Government *1"/>
    <x v="1"/>
    <n v="2751.97"/>
    <n v="0"/>
    <n v="2751.97"/>
    <n v="2549.21"/>
    <n v="0"/>
    <n v="0"/>
    <n v="2549.21"/>
    <n v="202.76"/>
    <n v="7.3677999999999993E-2"/>
  </r>
  <r>
    <x v="55"/>
    <x v="55"/>
    <s v="(Blank)"/>
    <s v="Student Government *1"/>
    <x v="2"/>
    <n v="15035"/>
    <n v="0"/>
    <n v="15035"/>
    <n v="13396.24"/>
    <n v="0"/>
    <n v="0"/>
    <n v="13396.24"/>
    <n v="1638.76"/>
    <n v="0.108996"/>
  </r>
  <r>
    <x v="55"/>
    <x v="55"/>
    <s v="(Blank)"/>
    <s v="Student Government *1"/>
    <x v="3"/>
    <n v="66249.600000000006"/>
    <n v="0"/>
    <n v="66249.600000000006"/>
    <n v="61753.45"/>
    <n v="0"/>
    <n v="0"/>
    <n v="61753.45"/>
    <n v="4496.1499999999996"/>
    <n v="6.7866999999999997E-2"/>
  </r>
  <r>
    <x v="56"/>
    <x v="56"/>
    <s v="(Blank)"/>
    <s v="Student Government *1"/>
    <x v="0"/>
    <n v="13420"/>
    <n v="-6170"/>
    <n v="7250"/>
    <n v="4736.17"/>
    <n v="0"/>
    <n v="0"/>
    <n v="4736.17"/>
    <n v="2513.83"/>
    <n v="0.34673500000000002"/>
  </r>
  <r>
    <x v="56"/>
    <x v="56"/>
    <s v="(Blank)"/>
    <s v="Student Government *1"/>
    <x v="1"/>
    <n v="6211.23"/>
    <n v="0"/>
    <n v="6211.23"/>
    <n v="5735.2"/>
    <n v="0"/>
    <n v="0"/>
    <n v="5735.2"/>
    <n v="476.03"/>
    <n v="7.664E-2"/>
  </r>
  <r>
    <x v="56"/>
    <x v="56"/>
    <s v="(Blank)"/>
    <s v="Student Government *1"/>
    <x v="2"/>
    <n v="6170"/>
    <n v="0"/>
    <n v="6170"/>
    <n v="2153"/>
    <n v="0"/>
    <n v="0"/>
    <n v="2153"/>
    <n v="4017"/>
    <n v="0.65105299999999999"/>
  </r>
  <r>
    <x v="56"/>
    <x v="56"/>
    <s v="(Blank)"/>
    <s v="Student Government *1"/>
    <x v="3"/>
    <n v="202239.71"/>
    <n v="6170"/>
    <n v="208409.71"/>
    <n v="197940.77"/>
    <n v="-0.25"/>
    <n v="0"/>
    <n v="197940.52"/>
    <n v="10469.19"/>
    <n v="5.0234000000000001E-2"/>
  </r>
  <r>
    <x v="57"/>
    <x v="57"/>
    <s v="(Blank)"/>
    <s v="Student Government *1"/>
    <x v="0"/>
    <n v="26250"/>
    <n v="0"/>
    <n v="26250"/>
    <n v="23126.12"/>
    <n v="0"/>
    <n v="0"/>
    <n v="23126.12"/>
    <n v="3123.88"/>
    <n v="0.119005"/>
  </r>
  <r>
    <x v="57"/>
    <x v="57"/>
    <s v="(Blank)"/>
    <s v="Student Government *1"/>
    <x v="1"/>
    <n v="1017.24"/>
    <n v="-68.209999999999994"/>
    <n v="949.03"/>
    <n v="798.4"/>
    <n v="0"/>
    <n v="0"/>
    <n v="798.4"/>
    <n v="150.63"/>
    <n v="0.15872"/>
  </r>
  <r>
    <x v="57"/>
    <x v="57"/>
    <s v="(Blank)"/>
    <s v="Student Government *1"/>
    <x v="2"/>
    <n v="10080"/>
    <n v="-2436"/>
    <n v="7644"/>
    <n v="5388.11"/>
    <n v="0"/>
    <n v="0"/>
    <n v="5388.11"/>
    <n v="2255.89"/>
    <n v="0.29511900000000002"/>
  </r>
  <r>
    <x v="58"/>
    <x v="58"/>
    <s v="(Blank)"/>
    <s v="Student Government *1"/>
    <x v="0"/>
    <n v="31800"/>
    <n v="0"/>
    <n v="31800"/>
    <n v="12015.84"/>
    <n v="0"/>
    <n v="0"/>
    <n v="12015.84"/>
    <n v="19784.16"/>
    <n v="0.622143"/>
  </r>
  <r>
    <x v="58"/>
    <x v="58"/>
    <s v="(Blank)"/>
    <s v="Student Government *1"/>
    <x v="1"/>
    <n v="890.4"/>
    <n v="0"/>
    <n v="890.4"/>
    <n v="336.45"/>
    <n v="0"/>
    <n v="0"/>
    <n v="336.45"/>
    <n v="553.95000000000005"/>
    <n v="0.62213600000000002"/>
  </r>
  <r>
    <x v="59"/>
    <x v="59"/>
    <s v="(Blank)"/>
    <s v="Student Government *1"/>
    <x v="0"/>
    <n v="154486"/>
    <n v="0"/>
    <n v="154486"/>
    <n v="49318.23"/>
    <n v="0"/>
    <n v="0"/>
    <n v="49318.23"/>
    <n v="105167.77"/>
    <n v="0.680759"/>
  </r>
  <r>
    <x v="59"/>
    <x v="59"/>
    <s v="(Blank)"/>
    <s v="Student Government *1"/>
    <x v="1"/>
    <n v="5397.7"/>
    <n v="-84.61"/>
    <n v="5313.09"/>
    <n v="2198.88"/>
    <n v="0"/>
    <n v="0"/>
    <n v="2198.88"/>
    <n v="3114.21"/>
    <n v="0.58613899999999997"/>
  </r>
  <r>
    <x v="59"/>
    <x v="59"/>
    <s v="(Blank)"/>
    <s v="Student Government *1"/>
    <x v="2"/>
    <n v="38289"/>
    <n v="-3021.64"/>
    <n v="35267.360000000001"/>
    <n v="29213.41"/>
    <n v="0"/>
    <n v="0"/>
    <n v="29213.41"/>
    <n v="6053.95"/>
    <n v="0.17165900000000001"/>
  </r>
  <r>
    <x v="59"/>
    <x v="59"/>
    <s v="(Blank)"/>
    <s v="Student Government *1"/>
    <x v="3"/>
    <n v="0"/>
    <n v="0"/>
    <n v="0"/>
    <n v="0"/>
    <n v="0"/>
    <n v="0"/>
    <n v="0"/>
    <n v="0"/>
    <n v="0"/>
  </r>
  <r>
    <x v="60"/>
    <x v="60"/>
    <s v="(Blank)"/>
    <s v="Student Government *1"/>
    <x v="0"/>
    <n v="174500"/>
    <n v="0"/>
    <n v="174500"/>
    <n v="51736.67"/>
    <n v="0"/>
    <n v="0"/>
    <n v="51736.67"/>
    <n v="122763.33"/>
    <n v="0.703515"/>
  </r>
  <r>
    <x v="60"/>
    <x v="60"/>
    <s v="(Blank)"/>
    <s v="Student Government *1"/>
    <x v="1"/>
    <n v="5602.8"/>
    <n v="-157.24"/>
    <n v="5445.56"/>
    <n v="1819.7"/>
    <n v="0"/>
    <n v="0"/>
    <n v="1819.7"/>
    <n v="3625.86"/>
    <n v="0.66583800000000004"/>
  </r>
  <r>
    <x v="60"/>
    <x v="60"/>
    <s v="(Blank)"/>
    <s v="Student Government *1"/>
    <x v="2"/>
    <n v="25600"/>
    <n v="-5615.8"/>
    <n v="19984.2"/>
    <n v="13252.5"/>
    <n v="0"/>
    <n v="0"/>
    <n v="13252.5"/>
    <n v="6731.7"/>
    <n v="0.33685100000000001"/>
  </r>
  <r>
    <x v="61"/>
    <x v="61"/>
    <s v="(Blank)"/>
    <s v="Student Government *1"/>
    <x v="0"/>
    <n v="13800"/>
    <n v="-688.16"/>
    <n v="13111.84"/>
    <n v="5891.15"/>
    <n v="0"/>
    <n v="0"/>
    <n v="5891.15"/>
    <n v="7220.69"/>
    <n v="0.55069999999999997"/>
  </r>
  <r>
    <x v="61"/>
    <x v="61"/>
    <s v="(Blank)"/>
    <s v="Student Government *1"/>
    <x v="1"/>
    <n v="2241.39"/>
    <n v="0"/>
    <n v="2241.39"/>
    <n v="2039.22"/>
    <n v="0"/>
    <n v="0"/>
    <n v="2039.22"/>
    <n v="202.17"/>
    <n v="9.0198E-2"/>
  </r>
  <r>
    <x v="61"/>
    <x v="61"/>
    <s v="(Blank)"/>
    <s v="Student Government *1"/>
    <x v="3"/>
    <n v="66249.600000000006"/>
    <n v="688.16"/>
    <n v="66937.759999999995"/>
    <n v="66937.759999999995"/>
    <n v="0"/>
    <n v="0"/>
    <n v="66937.759999999995"/>
    <n v="0"/>
    <n v="0"/>
  </r>
  <r>
    <x v="62"/>
    <x v="62"/>
    <s v="(Blank)"/>
    <s v="Student Government *1"/>
    <x v="0"/>
    <n v="12000"/>
    <n v="-1945.53"/>
    <n v="10054.469999999999"/>
    <n v="0"/>
    <n v="0"/>
    <n v="0"/>
    <n v="0"/>
    <n v="10054.469999999999"/>
    <n v="1"/>
  </r>
  <r>
    <x v="62"/>
    <x v="62"/>
    <s v="(Blank)"/>
    <s v="Student Government *1"/>
    <x v="1"/>
    <n v="336"/>
    <n v="-54.47"/>
    <n v="281.52999999999997"/>
    <n v="3000"/>
    <n v="0"/>
    <n v="0"/>
    <n v="3000"/>
    <n v="-2718.47"/>
    <n v="-9.6560579999999998"/>
  </r>
  <r>
    <x v="63"/>
    <x v="63"/>
    <s v="(Blank)"/>
    <s v="Student Government *1"/>
    <x v="0"/>
    <n v="23860"/>
    <n v="5836.58"/>
    <n v="29696.58"/>
    <n v="18939.71"/>
    <n v="0"/>
    <n v="0"/>
    <n v="18939.71"/>
    <n v="10756.87"/>
    <n v="0.36222599999999999"/>
  </r>
  <r>
    <x v="63"/>
    <x v="63"/>
    <s v="(Blank)"/>
    <s v="Student Government *1"/>
    <x v="1"/>
    <n v="2716.27"/>
    <n v="163.41999999999999"/>
    <n v="2879.69"/>
    <n v="2548.48"/>
    <n v="0"/>
    <n v="0"/>
    <n v="2548.48"/>
    <n v="331.21"/>
    <n v="0.11501599999999999"/>
  </r>
  <r>
    <x v="63"/>
    <x v="63"/>
    <s v="(Blank)"/>
    <s v="Student Government *1"/>
    <x v="2"/>
    <n v="6900"/>
    <n v="0"/>
    <n v="6900"/>
    <n v="6180"/>
    <n v="0"/>
    <n v="0"/>
    <n v="6180"/>
    <n v="720"/>
    <n v="0.104348"/>
  </r>
  <r>
    <x v="63"/>
    <x v="63"/>
    <s v="(Blank)"/>
    <s v="Student Government *1"/>
    <x v="3"/>
    <n v="66249.600000000006"/>
    <n v="0"/>
    <n v="66249.600000000006"/>
    <n v="65896.03"/>
    <n v="0"/>
    <n v="0"/>
    <n v="65896.03"/>
    <n v="353.57"/>
    <n v="5.3369999999999997E-3"/>
  </r>
  <r>
    <x v="64"/>
    <x v="64"/>
    <s v="(Blank)"/>
    <s v="Student Government *1"/>
    <x v="0"/>
    <n v="9925"/>
    <n v="0"/>
    <n v="9925"/>
    <n v="9579.1"/>
    <n v="0"/>
    <n v="0"/>
    <n v="9579.1"/>
    <n v="345.9"/>
    <n v="3.4851E-2"/>
  </r>
  <r>
    <x v="64"/>
    <x v="64"/>
    <s v="(Blank)"/>
    <s v="Student Government *1"/>
    <x v="1"/>
    <n v="277.89999999999998"/>
    <n v="0"/>
    <n v="277.89999999999998"/>
    <n v="268.20999999999998"/>
    <n v="0"/>
    <n v="0"/>
    <n v="268.20999999999998"/>
    <n v="9.69"/>
    <n v="3.4868999999999997E-2"/>
  </r>
  <r>
    <x v="65"/>
    <x v="65"/>
    <s v="(Blank)"/>
    <s v="Student Government *1"/>
    <x v="0"/>
    <n v="60000"/>
    <n v="-3891.05"/>
    <n v="56108.95"/>
    <n v="25989.83"/>
    <n v="0"/>
    <n v="0"/>
    <n v="25989.83"/>
    <n v="30119.119999999999"/>
    <n v="0.53679699999999997"/>
  </r>
  <r>
    <x v="65"/>
    <x v="65"/>
    <s v="(Blank)"/>
    <s v="Student Government *1"/>
    <x v="1"/>
    <n v="1680"/>
    <n v="-108.95"/>
    <n v="1571.05"/>
    <n v="4727.71"/>
    <n v="0"/>
    <n v="0"/>
    <n v="4727.71"/>
    <n v="-3156.66"/>
    <n v="-2.0092680000000001"/>
  </r>
  <r>
    <x v="66"/>
    <x v="66"/>
    <s v="(Blank)"/>
    <s v="Student Government *1"/>
    <x v="0"/>
    <n v="30000"/>
    <n v="0"/>
    <n v="30000"/>
    <n v="14299.7"/>
    <n v="0"/>
    <n v="0"/>
    <n v="14299.7"/>
    <n v="15700.3"/>
    <n v="0.523343"/>
  </r>
  <r>
    <x v="66"/>
    <x v="66"/>
    <s v="(Blank)"/>
    <s v="Student Government *1"/>
    <x v="1"/>
    <n v="1890.84"/>
    <n v="-114.88"/>
    <n v="1775.96"/>
    <n v="927.68"/>
    <n v="0"/>
    <n v="0"/>
    <n v="927.68"/>
    <n v="848.28"/>
    <n v="0.47764600000000002"/>
  </r>
  <r>
    <x v="66"/>
    <x v="66"/>
    <s v="(Blank)"/>
    <s v="Student Government *1"/>
    <x v="2"/>
    <n v="37530"/>
    <n v="-4102.92"/>
    <n v="33427.08"/>
    <n v="18831.599999999999"/>
    <n v="0"/>
    <n v="0"/>
    <n v="18831.599999999999"/>
    <n v="14595.48"/>
    <n v="0.43663600000000002"/>
  </r>
  <r>
    <x v="67"/>
    <x v="67"/>
    <s v="(Blank)"/>
    <s v="Student Government *1"/>
    <x v="0"/>
    <n v="22000"/>
    <n v="18232.48"/>
    <n v="40232.480000000003"/>
    <n v="3674"/>
    <n v="0"/>
    <n v="0"/>
    <n v="3674"/>
    <n v="36558.480000000003"/>
    <n v="0.90868099999999996"/>
  </r>
  <r>
    <x v="67"/>
    <x v="67"/>
    <s v="(Blank)"/>
    <s v="Student Government *1"/>
    <x v="1"/>
    <n v="616"/>
    <n v="510.5"/>
    <n v="1126.5"/>
    <n v="35102.870000000003"/>
    <n v="0"/>
    <n v="0"/>
    <n v="35102.870000000003"/>
    <n v="-33976.370000000003"/>
    <n v="-30.161003000000001"/>
  </r>
  <r>
    <x v="68"/>
    <x v="68"/>
    <s v="(Blank)"/>
    <s v="Student Government *1"/>
    <x v="0"/>
    <n v="6358"/>
    <n v="589.79999999999995"/>
    <n v="6947.8"/>
    <n v="6386.34"/>
    <n v="0"/>
    <n v="0"/>
    <n v="6386.34"/>
    <n v="561.46"/>
    <n v="8.0810999999999994E-2"/>
  </r>
  <r>
    <x v="68"/>
    <x v="68"/>
    <s v="(Blank)"/>
    <s v="Student Government *1"/>
    <x v="1"/>
    <n v="5440.75"/>
    <n v="-141.96"/>
    <n v="5298.79"/>
    <n v="5272.51"/>
    <n v="0"/>
    <n v="0"/>
    <n v="5272.51"/>
    <n v="26.28"/>
    <n v="4.96E-3"/>
  </r>
  <r>
    <x v="68"/>
    <x v="68"/>
    <s v="(Blank)"/>
    <s v="Student Government *1"/>
    <x v="2"/>
    <n v="29005"/>
    <n v="-4897.47"/>
    <n v="24107.53"/>
    <n v="23728.41"/>
    <n v="0"/>
    <n v="0"/>
    <n v="23728.41"/>
    <n v="379.12"/>
    <n v="1.5726E-2"/>
  </r>
  <r>
    <x v="68"/>
    <x v="68"/>
    <s v="(Blank)"/>
    <s v="Student Government *1"/>
    <x v="3"/>
    <n v="158949.59"/>
    <n v="-762.35"/>
    <n v="158187.24"/>
    <n v="158187.24"/>
    <n v="0"/>
    <n v="0"/>
    <n v="158187.24"/>
    <n v="0"/>
    <n v="0"/>
  </r>
  <r>
    <x v="69"/>
    <x v="69"/>
    <s v="(Blank)"/>
    <s v="Student Government *1"/>
    <x v="0"/>
    <n v="4000"/>
    <n v="-1722.26"/>
    <n v="2277.7399999999998"/>
    <n v="1724.5"/>
    <n v="0"/>
    <n v="0"/>
    <n v="1724.5"/>
    <n v="553.24"/>
    <n v="0.24288999999999999"/>
  </r>
  <r>
    <x v="69"/>
    <x v="69"/>
    <s v="(Blank)"/>
    <s v="Student Government *1"/>
    <x v="1"/>
    <n v="492.52"/>
    <n v="-27.24"/>
    <n v="465.28"/>
    <n v="377.68"/>
    <n v="0"/>
    <n v="0"/>
    <n v="377.68"/>
    <n v="87.6"/>
    <n v="0.188274"/>
  </r>
  <r>
    <x v="69"/>
    <x v="69"/>
    <s v="(Blank)"/>
    <s v="Student Government *1"/>
    <x v="2"/>
    <n v="13590"/>
    <n v="749.5"/>
    <n v="14339.5"/>
    <n v="11763.5"/>
    <n v="0"/>
    <n v="0"/>
    <n v="11763.5"/>
    <n v="2576"/>
    <n v="0.179644"/>
  </r>
  <r>
    <x v="70"/>
    <x v="70"/>
    <s v="(Blank)"/>
    <s v="Student Government *1"/>
    <x v="0"/>
    <n v="1200"/>
    <n v="0"/>
    <n v="1200"/>
    <n v="281.75"/>
    <n v="0"/>
    <n v="0"/>
    <n v="281.75"/>
    <n v="918.25"/>
    <n v="0.765208"/>
  </r>
  <r>
    <x v="70"/>
    <x v="70"/>
    <s v="(Blank)"/>
    <s v="Student Government *1"/>
    <x v="1"/>
    <n v="196.14"/>
    <n v="0"/>
    <n v="196.14"/>
    <n v="163.89"/>
    <n v="0"/>
    <n v="0"/>
    <n v="163.89"/>
    <n v="32.25"/>
    <n v="0.16442300000000001"/>
  </r>
  <r>
    <x v="70"/>
    <x v="70"/>
    <s v="(Blank)"/>
    <s v="Student Government *1"/>
    <x v="2"/>
    <n v="5805"/>
    <n v="0"/>
    <n v="5805"/>
    <n v="5570.65"/>
    <n v="0"/>
    <n v="0"/>
    <n v="5570.65"/>
    <n v="234.35"/>
    <n v="4.0370000000000003E-2"/>
  </r>
  <r>
    <x v="71"/>
    <x v="71"/>
    <s v="(Blank)"/>
    <s v="Student Government *1"/>
    <x v="0"/>
    <n v="35000"/>
    <n v="0"/>
    <n v="35000"/>
    <n v="20791.93"/>
    <n v="0"/>
    <n v="0"/>
    <n v="20791.93"/>
    <n v="14208.07"/>
    <n v="0.405945"/>
  </r>
  <r>
    <x v="71"/>
    <x v="71"/>
    <s v="(Blank)"/>
    <s v="Student Government *1"/>
    <x v="1"/>
    <n v="2038.4"/>
    <n v="-211.51"/>
    <n v="1826.89"/>
    <n v="1239.01"/>
    <n v="0"/>
    <n v="0"/>
    <n v="1239.01"/>
    <n v="587.88"/>
    <n v="0.321793"/>
  </r>
  <r>
    <x v="71"/>
    <x v="71"/>
    <s v="(Blank)"/>
    <s v="Student Government *1"/>
    <x v="2"/>
    <n v="37800"/>
    <n v="-7553.88"/>
    <n v="30246.12"/>
    <n v="23459.17"/>
    <n v="0"/>
    <n v="0"/>
    <n v="23459.17"/>
    <n v="6786.95"/>
    <n v="0.22439100000000001"/>
  </r>
  <r>
    <x v="72"/>
    <x v="72"/>
    <s v="(Blank)"/>
    <s v="Student Government *1"/>
    <x v="0"/>
    <n v="26575"/>
    <n v="351.68"/>
    <n v="26926.68"/>
    <n v="9083.65"/>
    <n v="0"/>
    <n v="0"/>
    <n v="9083.65"/>
    <n v="17843.03"/>
    <n v="0.66265200000000002"/>
  </r>
  <r>
    <x v="72"/>
    <x v="72"/>
    <s v="(Blank)"/>
    <s v="Student Government *1"/>
    <x v="1"/>
    <n v="4505.9399999999996"/>
    <n v="9.85"/>
    <n v="4515.79"/>
    <n v="3437.2"/>
    <n v="0"/>
    <n v="0"/>
    <n v="3437.2"/>
    <n v="1078.5899999999999"/>
    <n v="0.23884900000000001"/>
  </r>
  <r>
    <x v="72"/>
    <x v="72"/>
    <s v="(Blank)"/>
    <s v="Student Government *1"/>
    <x v="2"/>
    <n v="8800"/>
    <n v="0"/>
    <n v="8800"/>
    <n v="7975"/>
    <n v="0"/>
    <n v="0"/>
    <n v="7975"/>
    <n v="825"/>
    <n v="9.375E-2"/>
  </r>
  <r>
    <x v="72"/>
    <x v="72"/>
    <s v="(Blank)"/>
    <s v="Student Government *1"/>
    <x v="3"/>
    <n v="125551.27"/>
    <n v="0"/>
    <n v="125551.27"/>
    <n v="105698.73"/>
    <n v="0"/>
    <n v="0"/>
    <n v="105698.73"/>
    <n v="19852.54"/>
    <n v="0.15812300000000001"/>
  </r>
  <r>
    <x v="73"/>
    <x v="73"/>
    <s v="(Blank)"/>
    <s v="Student Government *1"/>
    <x v="0"/>
    <n v="1500"/>
    <n v="0"/>
    <n v="1500"/>
    <n v="1565.21"/>
    <n v="0"/>
    <n v="0"/>
    <n v="1565.21"/>
    <n v="-65.209999999999994"/>
    <n v="-4.3472999999999998E-2"/>
  </r>
  <r>
    <x v="73"/>
    <x v="73"/>
    <s v="(Blank)"/>
    <s v="Student Government *1"/>
    <x v="1"/>
    <n v="42"/>
    <n v="0"/>
    <n v="42"/>
    <n v="43.82"/>
    <n v="0"/>
    <n v="0"/>
    <n v="43.82"/>
    <n v="-1.82"/>
    <n v="-4.3333000000000003E-2"/>
  </r>
  <r>
    <x v="74"/>
    <x v="74"/>
    <s v="(Blank)"/>
    <s v="Student Government *1"/>
    <x v="0"/>
    <n v="16000"/>
    <n v="-7782.1"/>
    <n v="8217.9"/>
    <n v="2626.54"/>
    <n v="0"/>
    <n v="0"/>
    <n v="2626.54"/>
    <n v="5591.36"/>
    <n v="0.68038799999999999"/>
  </r>
  <r>
    <x v="74"/>
    <x v="74"/>
    <s v="(Blank)"/>
    <s v="Student Government *1"/>
    <x v="1"/>
    <n v="448"/>
    <n v="-217.9"/>
    <n v="230.1"/>
    <n v="73.540000000000006"/>
    <n v="0"/>
    <n v="0"/>
    <n v="73.540000000000006"/>
    <n v="156.56"/>
    <n v="0.6804"/>
  </r>
  <r>
    <x v="75"/>
    <x v="75"/>
    <s v="(Blank)"/>
    <s v="Student Government *1"/>
    <x v="0"/>
    <n v="64089"/>
    <n v="0"/>
    <n v="64089"/>
    <n v="54270.66"/>
    <n v="0"/>
    <n v="0"/>
    <n v="54270.66"/>
    <n v="9818.34"/>
    <n v="0.153199"/>
  </r>
  <r>
    <x v="75"/>
    <x v="75"/>
    <s v="(Blank)"/>
    <s v="Student Government *1"/>
    <x v="1"/>
    <n v="1794.49"/>
    <n v="0"/>
    <n v="1794.49"/>
    <n v="1519.59"/>
    <n v="0"/>
    <n v="0"/>
    <n v="1519.59"/>
    <n v="274.89999999999998"/>
    <n v="0.15319099999999999"/>
  </r>
  <r>
    <x v="76"/>
    <x v="76"/>
    <s v="(Blank)"/>
    <s v="Student Government *1"/>
    <x v="0"/>
    <n v="13230"/>
    <n v="-2442.65"/>
    <n v="10787.35"/>
    <n v="5220.03"/>
    <n v="0"/>
    <n v="0"/>
    <n v="5220.03"/>
    <n v="5567.32"/>
    <n v="0.51609700000000003"/>
  </r>
  <r>
    <x v="76"/>
    <x v="76"/>
    <s v="(Blank)"/>
    <s v="Student Government *1"/>
    <x v="1"/>
    <n v="1297.8"/>
    <n v="0"/>
    <n v="1297.8"/>
    <n v="1126.03"/>
    <n v="0"/>
    <n v="0"/>
    <n v="1126.03"/>
    <n v="171.77"/>
    <n v="0.132355"/>
  </r>
  <r>
    <x v="76"/>
    <x v="76"/>
    <s v="(Blank)"/>
    <s v="Student Government *1"/>
    <x v="2"/>
    <n v="33120"/>
    <n v="2442.65"/>
    <n v="35562.65"/>
    <n v="34996.080000000002"/>
    <n v="0"/>
    <n v="0"/>
    <n v="34996.080000000002"/>
    <n v="566.57000000000005"/>
    <n v="1.5932000000000002E-2"/>
  </r>
  <r>
    <x v="77"/>
    <x v="77"/>
    <s v="(Blank)"/>
    <s v="Student Government *1"/>
    <x v="0"/>
    <n v="12500"/>
    <n v="0"/>
    <n v="12500"/>
    <n v="10769.85"/>
    <n v="0"/>
    <n v="0"/>
    <n v="10769.85"/>
    <n v="1730.15"/>
    <n v="0.13841200000000001"/>
  </r>
  <r>
    <x v="77"/>
    <x v="77"/>
    <s v="(Blank)"/>
    <s v="Student Government *1"/>
    <x v="1"/>
    <n v="2581.04"/>
    <n v="0"/>
    <n v="2581.04"/>
    <n v="2287.34"/>
    <n v="0"/>
    <n v="0"/>
    <n v="2287.34"/>
    <n v="293.7"/>
    <n v="0.113791"/>
  </r>
  <r>
    <x v="77"/>
    <x v="77"/>
    <s v="(Blank)"/>
    <s v="Student Government *1"/>
    <x v="2"/>
    <n v="79680"/>
    <n v="0"/>
    <n v="79680"/>
    <n v="70921.19"/>
    <n v="0"/>
    <n v="0"/>
    <n v="70921.19"/>
    <n v="8758.81"/>
    <n v="0.10992499999999999"/>
  </r>
  <r>
    <x v="78"/>
    <x v="78"/>
    <s v="(Blank)"/>
    <s v="Student Government *1"/>
    <x v="0"/>
    <n v="10750"/>
    <n v="3875.76"/>
    <n v="14625.76"/>
    <n v="14563.46"/>
    <n v="0"/>
    <n v="0"/>
    <n v="14563.46"/>
    <n v="62.3"/>
    <n v="4.2599999999999999E-3"/>
  </r>
  <r>
    <x v="78"/>
    <x v="78"/>
    <s v="(Blank)"/>
    <s v="Student Government *1"/>
    <x v="1"/>
    <n v="301"/>
    <n v="108.53"/>
    <n v="409.53"/>
    <n v="407.79"/>
    <n v="0"/>
    <n v="0"/>
    <n v="407.79"/>
    <n v="1.74"/>
    <n v="4.2490000000000002E-3"/>
  </r>
  <r>
    <x v="79"/>
    <x v="79"/>
    <s v="(Blank)"/>
    <s v="Student Government *1"/>
    <x v="0"/>
    <n v="10500"/>
    <n v="47861.3"/>
    <n v="58361.3"/>
    <n v="50035.76"/>
    <n v="0"/>
    <n v="0"/>
    <n v="50035.76"/>
    <n v="8325.5400000000009"/>
    <n v="0.142655"/>
  </r>
  <r>
    <x v="79"/>
    <x v="79"/>
    <s v="(Blank)"/>
    <s v="Student Government *1"/>
    <x v="1"/>
    <n v="294"/>
    <n v="1340.12"/>
    <n v="1634.12"/>
    <n v="3636.86"/>
    <n v="0"/>
    <n v="0"/>
    <n v="3636.86"/>
    <n v="-2002.74"/>
    <n v="-1.2255769999999999"/>
  </r>
  <r>
    <x v="80"/>
    <x v="80"/>
    <s v="(Blank)"/>
    <s v="Student Government *1"/>
    <x v="0"/>
    <n v="15000"/>
    <n v="0"/>
    <n v="15000"/>
    <n v="10297.56"/>
    <n v="0"/>
    <n v="0"/>
    <n v="10297.56"/>
    <n v="4702.4399999999996"/>
    <n v="0.313496"/>
  </r>
  <r>
    <x v="80"/>
    <x v="80"/>
    <s v="(Blank)"/>
    <s v="Student Government *1"/>
    <x v="1"/>
    <n v="420"/>
    <n v="0"/>
    <n v="420"/>
    <n v="288.33"/>
    <n v="0"/>
    <n v="0"/>
    <n v="288.33"/>
    <n v="131.66999999999999"/>
    <n v="0.3135"/>
  </r>
  <r>
    <x v="81"/>
    <x v="81"/>
    <s v="(Blank)"/>
    <s v="Student Government *1"/>
    <x v="0"/>
    <n v="22000"/>
    <n v="0"/>
    <n v="22000"/>
    <n v="2481.88"/>
    <n v="0"/>
    <n v="0"/>
    <n v="2481.88"/>
    <n v="19518.12"/>
    <n v="0.88718699999999995"/>
  </r>
  <r>
    <x v="81"/>
    <x v="81"/>
    <s v="(Blank)"/>
    <s v="Student Government *1"/>
    <x v="1"/>
    <n v="616"/>
    <n v="0"/>
    <n v="616"/>
    <n v="69.489999999999995"/>
    <n v="0"/>
    <n v="0"/>
    <n v="69.489999999999995"/>
    <n v="546.51"/>
    <n v="0.88719199999999998"/>
  </r>
  <r>
    <x v="82"/>
    <x v="82"/>
    <s v="(Blank)"/>
    <s v="Student Government *1"/>
    <x v="0"/>
    <n v="40000"/>
    <n v="0"/>
    <n v="40000"/>
    <n v="0"/>
    <n v="0"/>
    <n v="0"/>
    <n v="0"/>
    <n v="40000"/>
    <n v="1"/>
  </r>
  <r>
    <x v="82"/>
    <x v="82"/>
    <s v="(Blank)"/>
    <s v="Student Government *1"/>
    <x v="1"/>
    <n v="1120"/>
    <n v="0"/>
    <n v="1120"/>
    <n v="0"/>
    <n v="0"/>
    <n v="0"/>
    <n v="0"/>
    <n v="1120"/>
    <n v="1"/>
  </r>
  <r>
    <x v="83"/>
    <x v="83"/>
    <s v="(Blank)"/>
    <s v="Student Government *1"/>
    <x v="0"/>
    <n v="10500"/>
    <n v="0"/>
    <n v="10500"/>
    <n v="2585"/>
    <n v="0"/>
    <n v="0"/>
    <n v="2585"/>
    <n v="7915"/>
    <n v="0.75380999999999998"/>
  </r>
  <r>
    <x v="83"/>
    <x v="83"/>
    <s v="(Blank)"/>
    <s v="Student Government *1"/>
    <x v="1"/>
    <n v="294"/>
    <n v="0"/>
    <n v="294"/>
    <n v="72.38"/>
    <n v="0"/>
    <n v="0"/>
    <n v="72.38"/>
    <n v="221.62"/>
    <n v="0.75380999999999998"/>
  </r>
  <r>
    <x v="84"/>
    <x v="84"/>
    <s v="(Blank)"/>
    <s v="Student Government *1"/>
    <x v="0"/>
    <n v="78528"/>
    <n v="0"/>
    <n v="78528"/>
    <n v="45162.81"/>
    <n v="0"/>
    <n v="0"/>
    <n v="45162.81"/>
    <n v="33365.19"/>
    <n v="0.42488300000000001"/>
  </r>
  <r>
    <x v="84"/>
    <x v="84"/>
    <s v="(Blank)"/>
    <s v="Student Government *1"/>
    <x v="1"/>
    <n v="8131.09"/>
    <n v="-359.14"/>
    <n v="7771.95"/>
    <n v="6367.87"/>
    <n v="0"/>
    <n v="0"/>
    <n v="6367.87"/>
    <n v="1404.08"/>
    <n v="0.18065999999999999"/>
  </r>
  <r>
    <x v="84"/>
    <x v="84"/>
    <s v="(Blank)"/>
    <s v="Student Government *1"/>
    <x v="2"/>
    <n v="37963"/>
    <n v="-12826.34"/>
    <n v="25136.66"/>
    <n v="9348.7999999999993"/>
    <n v="0"/>
    <n v="0"/>
    <n v="9348.7999999999993"/>
    <n v="15787.86"/>
    <n v="0.628081"/>
  </r>
  <r>
    <x v="84"/>
    <x v="84"/>
    <s v="(Blank)"/>
    <s v="Student Government *1"/>
    <x v="3"/>
    <n v="173905.2"/>
    <n v="0"/>
    <n v="173905.2"/>
    <n v="172909.64"/>
    <n v="0"/>
    <n v="0"/>
    <n v="172909.64"/>
    <n v="995.56"/>
    <n v="5.7250000000000001E-3"/>
  </r>
  <r>
    <x v="85"/>
    <x v="85"/>
    <s v="(Blank)"/>
    <s v="Student Government *1"/>
    <x v="4"/>
    <n v="1773008"/>
    <n v="0"/>
    <n v="1773008"/>
    <n v="1773008"/>
    <n v="0"/>
    <n v="0"/>
    <n v="1773008"/>
    <n v="0"/>
    <n v="0"/>
  </r>
  <r>
    <x v="86"/>
    <x v="86"/>
    <s v="(Blank)"/>
    <s v="Student Government *1"/>
    <x v="0"/>
    <n v="65000"/>
    <n v="0"/>
    <n v="65000"/>
    <n v="62008.53"/>
    <n v="0"/>
    <n v="0"/>
    <n v="62008.53"/>
    <n v="2991.47"/>
    <n v="4.6023000000000001E-2"/>
  </r>
  <r>
    <x v="86"/>
    <x v="86"/>
    <s v="(Blank)"/>
    <s v="Student Government *1"/>
    <x v="1"/>
    <n v="2001.44"/>
    <n v="-54.43"/>
    <n v="1947.01"/>
    <n v="1736.23"/>
    <n v="0"/>
    <n v="0"/>
    <n v="1736.23"/>
    <n v="210.78"/>
    <n v="0.10825799999999999"/>
  </r>
  <r>
    <x v="86"/>
    <x v="86"/>
    <s v="(Blank)"/>
    <s v="Student Government *1"/>
    <x v="2"/>
    <n v="6480"/>
    <n v="-1944"/>
    <n v="4536"/>
    <n v="0"/>
    <n v="0"/>
    <n v="0"/>
    <n v="0"/>
    <n v="4536"/>
    <n v="1"/>
  </r>
  <r>
    <x v="87"/>
    <x v="87"/>
    <s v="(Blank)"/>
    <s v="Student Government *1"/>
    <x v="0"/>
    <n v="5000"/>
    <n v="0"/>
    <n v="5000"/>
    <n v="0"/>
    <n v="0"/>
    <n v="0"/>
    <n v="0"/>
    <n v="5000"/>
    <n v="1"/>
  </r>
  <r>
    <x v="87"/>
    <x v="87"/>
    <s v="(Blank)"/>
    <s v="Student Government *1"/>
    <x v="1"/>
    <n v="140"/>
    <n v="0"/>
    <n v="140"/>
    <n v="0"/>
    <n v="0"/>
    <n v="0"/>
    <n v="0"/>
    <n v="140"/>
    <n v="1"/>
  </r>
  <r>
    <x v="88"/>
    <x v="88"/>
    <s v="(Blank)"/>
    <s v="Student Government *1"/>
    <x v="0"/>
    <n v="69733"/>
    <n v="26264.6"/>
    <n v="95997.6"/>
    <n v="95997.6"/>
    <n v="0"/>
    <n v="0"/>
    <n v="95997.6"/>
    <n v="0"/>
    <n v="0"/>
  </r>
  <r>
    <x v="88"/>
    <x v="88"/>
    <s v="(Blank)"/>
    <s v="Student Government *1"/>
    <x v="1"/>
    <n v="1952.52"/>
    <n v="735.4"/>
    <n v="2687.92"/>
    <n v="2687.94"/>
    <n v="0"/>
    <n v="0"/>
    <n v="2687.94"/>
    <n v="-0.02"/>
    <n v="-6.9999999999999999E-6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9">
  <r>
    <s v="TAG000493 Jupiter - Burrow Activity Center"/>
    <x v="0"/>
    <s v="(Blank)"/>
    <s v="Student Government *1"/>
    <x v="0"/>
    <n v="11765"/>
    <n v="0"/>
    <n v="0"/>
    <n v="0"/>
  </r>
  <r>
    <s v="TAG000493 Jupiter - Burrow Activity Center"/>
    <x v="0"/>
    <s v="(Blank)"/>
    <s v="Student Government *1"/>
    <x v="1"/>
    <n v="1000"/>
    <n v="0"/>
    <n v="0"/>
    <n v="0"/>
  </r>
  <r>
    <s v="TAG000493 Jupiter - Burrow Activity Center"/>
    <x v="0"/>
    <s v="(Blank)"/>
    <s v="Student Government *1"/>
    <x v="2"/>
    <n v="4736.41"/>
    <n v="0"/>
    <n v="0"/>
    <n v="0"/>
  </r>
  <r>
    <s v="TAG000493 Jupiter - Burrow Activity Center"/>
    <x v="0"/>
    <s v="(Blank)"/>
    <s v="Student Government *1"/>
    <x v="3"/>
    <n v="57160"/>
    <n v="0"/>
    <n v="0"/>
    <n v="0"/>
  </r>
  <r>
    <s v="TAG000493 Jupiter - Burrow Activity Center"/>
    <x v="0"/>
    <s v="(Blank)"/>
    <s v="Student Government *1"/>
    <x v="4"/>
    <n v="64766"/>
    <n v="0"/>
    <n v="0"/>
    <n v="0"/>
  </r>
  <r>
    <s v="TAG001230 Jupiter Burrow Student Union - SG Reserve"/>
    <x v="1"/>
    <s v="(Blank)"/>
    <s v="Student Government *1"/>
    <x v="0"/>
    <n v="1000"/>
    <n v="0"/>
    <n v="1000"/>
    <n v="0"/>
  </r>
  <r>
    <s v="TAG001230 Jupiter Burrow Student Union - SG Reserve"/>
    <x v="1"/>
    <s v="(Blank)"/>
    <s v="Student Government *1"/>
    <x v="2"/>
    <n v="28"/>
    <n v="0"/>
    <n v="28"/>
    <n v="0"/>
  </r>
  <r>
    <s v="TAG001231 Boca Rec Fit Equip Replacement - SG Reserve"/>
    <x v="2"/>
    <s v="P-7856(R) FY19 - BLDG 91/RM-ALL - Drywall repairs at recreation &amp; Fitness Center BLDG 91"/>
    <s v="Student Government *1"/>
    <x v="0"/>
    <n v="0"/>
    <n v="21620"/>
    <n v="21620"/>
    <n v="18333"/>
  </r>
  <r>
    <s v="TAG001231 Boca Rec Fit Equip Replacement - SG Reserve"/>
    <x v="2"/>
    <s v="P-7857(R) FY19 - BLDG 91/RM-ALL - Fiber glass repair recreation &amp; Fitness Center BLDG 91"/>
    <s v="Student Government *1"/>
    <x v="0"/>
    <n v="0"/>
    <n v="18170"/>
    <n v="18170"/>
    <n v="0"/>
  </r>
  <r>
    <s v="TAG001231 Boca Rec Fit Equip Replacement - SG Reserve"/>
    <x v="2"/>
    <s v="P-7858(R) FY19 - BLDG 91/RM- Entrance - Main entrance store front doors repairs at recreation &amp; fitness Center BLDG 91"/>
    <s v="Student Government *1"/>
    <x v="0"/>
    <n v="0"/>
    <n v="18975"/>
    <n v="18975"/>
    <n v="7998"/>
  </r>
  <r>
    <s v="TAG001231 Boca Rec Fit Equip Replacement - SG Reserve"/>
    <x v="2"/>
    <s v="(Blank)"/>
    <s v="Student Government *1"/>
    <x v="0"/>
    <n v="250000"/>
    <n v="-58765"/>
    <n v="191235"/>
    <n v="124845.62"/>
  </r>
  <r>
    <s v="TAG001231 Boca Rec Fit Equip Replacement - SG Reserve"/>
    <x v="2"/>
    <s v="(Blank)"/>
    <s v="Student Government *1"/>
    <x v="2"/>
    <n v="7000"/>
    <n v="0"/>
    <n v="7000"/>
    <n v="4232.93"/>
  </r>
  <r>
    <s v="TAG001232 Boca Raton Campus Rec - SG Reserve (inactive)"/>
    <x v="3"/>
    <s v="(Blank)"/>
    <s v="Student Government *1"/>
    <x v="0"/>
    <n v="10000"/>
    <n v="0"/>
    <n v="10000"/>
    <n v="1750"/>
  </r>
  <r>
    <s v="TAG001232 Boca Raton Campus Rec - SG Reserve (inactive)"/>
    <x v="3"/>
    <s v="(Blank)"/>
    <s v="Student Government *1"/>
    <x v="2"/>
    <n v="280"/>
    <n v="0"/>
    <n v="280"/>
    <n v="28023.59"/>
  </r>
  <r>
    <s v="TAG001284 VPSA A&amp;S Reserve"/>
    <x v="4"/>
    <s v="BT-685 FY17-CI+A - Student Union  Renovation-Boca"/>
    <s v="Student Government *1"/>
    <x v="0"/>
    <n v="0"/>
    <n v="850000"/>
    <n v="850000"/>
    <n v="0"/>
  </r>
  <r>
    <s v="TAG001284 VPSA A&amp;S Reserve"/>
    <x v="4"/>
    <s v="(Blank)"/>
    <s v="Student Government *1"/>
    <x v="0"/>
    <n v="1600000"/>
    <n v="-850000"/>
    <n v="750000"/>
    <n v="0"/>
  </r>
  <r>
    <s v="TAG001284 VPSA A&amp;S Reserve"/>
    <x v="4"/>
    <s v="(Blank)"/>
    <s v="Student Government *1"/>
    <x v="1"/>
    <n v="0"/>
    <n v="0"/>
    <n v="0"/>
    <n v="45000"/>
  </r>
  <r>
    <s v="TAG001284 VPSA A&amp;S Reserve"/>
    <x v="4"/>
    <s v="(Blank)"/>
    <s v="Student Government *1"/>
    <x v="2"/>
    <n v="44800"/>
    <n v="0"/>
    <n v="44800"/>
    <n v="0"/>
  </r>
  <r>
    <s v="TAG001285 Radio Station"/>
    <x v="5"/>
    <s v="(Blank)"/>
    <s v="Student Government *1"/>
    <x v="2"/>
    <n v="289.35000000000002"/>
    <n v="0"/>
    <n v="289.35000000000002"/>
    <n v="62.58"/>
  </r>
  <r>
    <s v="TAG001285 Radio Station"/>
    <x v="5"/>
    <s v="(Blank)"/>
    <s v="Student Government *1"/>
    <x v="3"/>
    <n v="10334"/>
    <n v="0"/>
    <n v="10334"/>
    <n v="2235"/>
  </r>
  <r>
    <s v="TAG001286 UWC - Owl TV"/>
    <x v="6"/>
    <s v="(Blank)"/>
    <s v="Student Government *1"/>
    <x v="0"/>
    <n v="2000"/>
    <n v="0"/>
    <n v="2000"/>
    <n v="3009.55"/>
  </r>
  <r>
    <s v="TAG001286 UWC - Owl TV"/>
    <x v="6"/>
    <s v="(Blank)"/>
    <s v="Student Government *1"/>
    <x v="2"/>
    <n v="56"/>
    <n v="0"/>
    <n v="56"/>
    <n v="84.27"/>
  </r>
  <r>
    <s v="TAG001287 UWC - UP Publication"/>
    <x v="7"/>
    <s v="(Blank)"/>
    <s v="Student Government *1"/>
    <x v="0"/>
    <n v="5000"/>
    <n v="0"/>
    <n v="5000"/>
    <n v="0"/>
  </r>
  <r>
    <s v="TAG001287 UWC - UP Publication"/>
    <x v="7"/>
    <s v="(Blank)"/>
    <s v="Student Government *1"/>
    <x v="2"/>
    <n v="140"/>
    <n v="0"/>
    <n v="140"/>
    <n v="0"/>
  </r>
  <r>
    <s v="TAG001288 UP Publication"/>
    <x v="8"/>
    <s v="(Blank)"/>
    <s v="Student Government *1"/>
    <x v="0"/>
    <n v="20000"/>
    <n v="0"/>
    <n v="20000"/>
    <n v="1170.5899999999999"/>
  </r>
  <r>
    <s v="TAG001288 UP Publication"/>
    <x v="8"/>
    <s v="(Blank)"/>
    <s v="Student Government *1"/>
    <x v="2"/>
    <n v="560"/>
    <n v="0"/>
    <n v="560"/>
    <n v="32.78"/>
  </r>
  <r>
    <s v="TAG001289 Student Government - Program Board"/>
    <x v="9"/>
    <s v="(Blank)"/>
    <s v="Student Government *1"/>
    <x v="0"/>
    <n v="30000"/>
    <n v="0"/>
    <n v="30000"/>
    <n v="23978.46"/>
  </r>
  <r>
    <s v="TAG001289 Student Government - Program Board"/>
    <x v="9"/>
    <s v="(Blank)"/>
    <s v="Student Government *1"/>
    <x v="2"/>
    <n v="840"/>
    <n v="0"/>
    <n v="840"/>
    <n v="671.4"/>
  </r>
  <r>
    <s v="TAG001290 Student Government - Homecoming"/>
    <x v="10"/>
    <s v="(Blank)"/>
    <s v="Student Government *1"/>
    <x v="0"/>
    <n v="5000"/>
    <n v="0"/>
    <n v="5000"/>
    <n v="1400"/>
  </r>
  <r>
    <s v="TAG001290 Student Government - Homecoming"/>
    <x v="10"/>
    <s v="(Blank)"/>
    <s v="Student Government *1"/>
    <x v="2"/>
    <n v="140"/>
    <n v="0"/>
    <n v="140"/>
    <n v="39.200000000000003"/>
  </r>
  <r>
    <s v="TAG001291 Student Government - Revenue"/>
    <x v="11"/>
    <s v="(Blank)"/>
    <s v="Student Government *1"/>
    <x v="0"/>
    <n v="10000"/>
    <n v="0"/>
    <n v="10000"/>
    <n v="0"/>
  </r>
  <r>
    <s v="TAG001291 Student Government - Revenue"/>
    <x v="11"/>
    <s v="(Blank)"/>
    <s v="Student Government *1"/>
    <x v="2"/>
    <n v="280"/>
    <n v="0"/>
    <n v="280"/>
    <n v="7841"/>
  </r>
  <r>
    <s v="TAG001292 Student Government - Book Loan Replacement"/>
    <x v="12"/>
    <s v="(Blank)"/>
    <s v="Student Government *1"/>
    <x v="0"/>
    <n v="7000"/>
    <n v="0"/>
    <n v="7000"/>
    <n v="129"/>
  </r>
  <r>
    <s v="TAG001292 Student Government - Book Loan Replacement"/>
    <x v="12"/>
    <s v="(Blank)"/>
    <s v="Student Government *1"/>
    <x v="2"/>
    <n v="196"/>
    <n v="0"/>
    <n v="196"/>
    <n v="3.61"/>
  </r>
  <r>
    <s v="TAG001294 Student Government - Student Life and Recreation - Jupiter"/>
    <x v="13"/>
    <s v="(Blank)"/>
    <s v="Student Government *1"/>
    <x v="0"/>
    <n v="124465"/>
    <n v="0"/>
    <n v="0"/>
    <n v="0"/>
  </r>
  <r>
    <s v="TAG001294 Student Government - Student Life and Recreation - Jupiter"/>
    <x v="13"/>
    <s v="(Blank)"/>
    <s v="Student Government *1"/>
    <x v="1"/>
    <n v="1000"/>
    <n v="0"/>
    <n v="0"/>
    <n v="0"/>
  </r>
  <r>
    <s v="TAG001294 Student Government - Student Life and Recreation - Jupiter"/>
    <x v="13"/>
    <s v="(Blank)"/>
    <s v="Student Government *1"/>
    <x v="2"/>
    <n v="6219.42"/>
    <n v="0"/>
    <n v="0"/>
    <n v="0"/>
  </r>
  <r>
    <s v="TAG001294 Student Government - Student Life and Recreation - Jupiter"/>
    <x v="13"/>
    <s v="(Blank)"/>
    <s v="Student Government *1"/>
    <x v="3"/>
    <n v="61943"/>
    <n v="0"/>
    <n v="0"/>
    <n v="0"/>
  </r>
  <r>
    <s v="TAG001295 Student Government - Wellness Center - Broward"/>
    <x v="14"/>
    <s v="(Blank)"/>
    <s v="Student Government *1"/>
    <x v="4"/>
    <n v="119548"/>
    <n v="0"/>
    <n v="0"/>
    <n v="0"/>
  </r>
  <r>
    <s v="TAG001295 Student Government - Wellness Center - Broward"/>
    <x v="14"/>
    <s v="(Blank)"/>
    <s v="Student Government *1"/>
    <x v="3"/>
    <n v="82465"/>
    <n v="0"/>
    <n v="0"/>
    <n v="0"/>
  </r>
  <r>
    <s v="TAG001295 Student Government - Wellness Center - Broward"/>
    <x v="14"/>
    <s v="(Blank)"/>
    <s v="Student Government *1"/>
    <x v="0"/>
    <n v="36545"/>
    <n v="0"/>
    <n v="0"/>
    <n v="0"/>
  </r>
  <r>
    <s v="TAG001296 Student Government - Owl Production - Broward"/>
    <x v="15"/>
    <s v="(Blank)"/>
    <s v="Student Government *1"/>
    <x v="0"/>
    <n v="93390"/>
    <n v="0"/>
    <n v="93390"/>
    <n v="62454.26"/>
  </r>
  <r>
    <s v="TAG001296 Student Government - Owl Production - Broward"/>
    <x v="15"/>
    <s v="(Blank)"/>
    <s v="Student Government *1"/>
    <x v="2"/>
    <n v="3365.04"/>
    <n v="0"/>
    <n v="3365.04"/>
    <n v="2166.36"/>
  </r>
  <r>
    <s v="TAG001296 Student Government - Owl Production - Broward"/>
    <x v="15"/>
    <s v="(Blank)"/>
    <s v="Student Government *1"/>
    <x v="3"/>
    <n v="26790"/>
    <n v="0"/>
    <n v="26790"/>
    <n v="14915.81"/>
  </r>
  <r>
    <s v="TAG001297 Student Government - Involvement and Leadership - Davie"/>
    <x v="16"/>
    <s v="(Blank)"/>
    <s v="Student Government *1"/>
    <x v="0"/>
    <n v="13250"/>
    <n v="-1721.63"/>
    <n v="11528.37"/>
    <n v="8338.2000000000007"/>
  </r>
  <r>
    <s v="TAG001297 Student Government - Involvement and Leadership - Davie"/>
    <x v="16"/>
    <s v="(Blank)"/>
    <s v="Student Government *1"/>
    <x v="2"/>
    <n v="2322.1999999999998"/>
    <n v="0"/>
    <n v="2322.1999999999998"/>
    <n v="2115.1"/>
  </r>
  <r>
    <s v="TAG001297 Student Government - Involvement and Leadership - Davie"/>
    <x v="16"/>
    <s v="(Blank)"/>
    <s v="Student Government *1"/>
    <x v="3"/>
    <n v="9200"/>
    <n v="0"/>
    <n v="9200"/>
    <n v="4993.57"/>
  </r>
  <r>
    <s v="TAG001297 Student Government - Involvement and Leadership - Davie"/>
    <x v="16"/>
    <s v="(Blank)"/>
    <s v="Student Government *1"/>
    <x v="4"/>
    <n v="60485.86"/>
    <n v="1721.63"/>
    <n v="62207.49"/>
    <n v="62207.51"/>
  </r>
  <r>
    <s v="TAG001298 Student Government - Student Accessibility Services Broward"/>
    <x v="17"/>
    <s v="(Blank)"/>
    <s v="Student Government *1"/>
    <x v="0"/>
    <n v="3000"/>
    <n v="0"/>
    <n v="3000"/>
    <n v="2625"/>
  </r>
  <r>
    <s v="TAG001298 Student Government - Student Accessibility Services Broward"/>
    <x v="17"/>
    <s v="(Blank)"/>
    <s v="Student Government *1"/>
    <x v="2"/>
    <n v="84"/>
    <n v="0"/>
    <n v="84"/>
    <n v="73.5"/>
  </r>
  <r>
    <s v="TAG001299 Student Government - Volunteer Center - Broward"/>
    <x v="18"/>
    <s v="(Blank)"/>
    <s v="Student Government *1"/>
    <x v="0"/>
    <n v="4300"/>
    <n v="0"/>
    <n v="4300"/>
    <n v="3718.15"/>
  </r>
  <r>
    <s v="TAG001299 Student Government - Volunteer Center - Broward"/>
    <x v="18"/>
    <s v="(Blank)"/>
    <s v="Student Government *1"/>
    <x v="2"/>
    <n v="120.4"/>
    <n v="0"/>
    <n v="120.4"/>
    <n v="104.11"/>
  </r>
  <r>
    <s v="TAG001300 Student Government - Achievement Awards - Broward"/>
    <x v="19"/>
    <s v="(Blank)"/>
    <s v="Student Government *1"/>
    <x v="0"/>
    <n v="7000"/>
    <n v="0"/>
    <n v="7000"/>
    <n v="6434.07"/>
  </r>
  <r>
    <s v="TAG001300 Student Government - Achievement Awards - Broward"/>
    <x v="19"/>
    <s v="(Blank)"/>
    <s v="Student Government *1"/>
    <x v="2"/>
    <n v="196"/>
    <n v="0"/>
    <n v="196"/>
    <n v="180.15"/>
  </r>
  <r>
    <s v="TAG001301 Student Government - Broward House Projects"/>
    <x v="20"/>
    <s v="(Blank)"/>
    <s v="Student Government *1"/>
    <x v="0"/>
    <n v="4200"/>
    <n v="0"/>
    <n v="4200"/>
    <n v="1666.49"/>
  </r>
  <r>
    <s v="TAG001301 Student Government - Broward House Projects"/>
    <x v="20"/>
    <s v="(Blank)"/>
    <s v="Student Government *1"/>
    <x v="2"/>
    <n v="299.60000000000002"/>
    <n v="0"/>
    <n v="299.60000000000002"/>
    <n v="53.84"/>
  </r>
  <r>
    <s v="TAG001301 Student Government - Broward House Projects"/>
    <x v="20"/>
    <s v="(Blank)"/>
    <s v="Student Government *1"/>
    <x v="3"/>
    <n v="6500"/>
    <n v="0"/>
    <n v="6500"/>
    <n v="256.51"/>
  </r>
  <r>
    <s v="TAG001307 Student Government - Cultural Awareness - Broward"/>
    <x v="21"/>
    <s v="(Blank)"/>
    <s v="Student Government *1"/>
    <x v="0"/>
    <n v="12953"/>
    <n v="0"/>
    <n v="12953"/>
    <n v="10782.86"/>
  </r>
  <r>
    <s v="TAG001307 Student Government - Cultural Awareness - Broward"/>
    <x v="21"/>
    <s v="(Blank)"/>
    <s v="Student Government *1"/>
    <x v="2"/>
    <n v="362.68"/>
    <n v="0"/>
    <n v="362.68"/>
    <n v="301.92"/>
  </r>
  <r>
    <s v="TAG001308 Broward Campus - Student Services"/>
    <x v="22"/>
    <s v="(Blank)"/>
    <s v="Student Government *1"/>
    <x v="0"/>
    <n v="1300"/>
    <n v="0"/>
    <n v="1300"/>
    <n v="1353.23"/>
  </r>
  <r>
    <s v="TAG001308 Broward Campus - Student Services"/>
    <x v="22"/>
    <s v="(Blank)"/>
    <s v="Student Government *1"/>
    <x v="2"/>
    <n v="36.4"/>
    <n v="0"/>
    <n v="36.4"/>
    <n v="37.89"/>
  </r>
  <r>
    <s v="TAG001309 Student Government - Operations - Davie"/>
    <x v="23"/>
    <s v="(Blank)"/>
    <s v="Student Government *1"/>
    <x v="0"/>
    <n v="104700"/>
    <n v="0"/>
    <n v="0"/>
    <n v="0"/>
  </r>
  <r>
    <s v="TAG001309 Student Government - Operations - Davie"/>
    <x v="23"/>
    <s v="(Blank)"/>
    <s v="Student Government *1"/>
    <x v="1"/>
    <n v="0"/>
    <n v="0"/>
    <n v="0"/>
    <n v="0"/>
  </r>
  <r>
    <s v="TAG001309 Student Government - Operations - Davie"/>
    <x v="23"/>
    <s v="(Blank)"/>
    <s v="Student Government *1"/>
    <x v="2"/>
    <n v="0"/>
    <n v="0"/>
    <n v="0"/>
    <n v="0"/>
  </r>
  <r>
    <s v="TAG001309 Student Government - Operations - Davie"/>
    <x v="23"/>
    <s v="(Blank)"/>
    <s v="Student Government *1"/>
    <x v="3"/>
    <n v="147000"/>
    <n v="0"/>
    <n v="0"/>
    <n v="0"/>
  </r>
  <r>
    <s v="TAG001309 Student Government - Operations - Davie"/>
    <x v="23"/>
    <s v="(Blank)"/>
    <s v="Student Government *1"/>
    <x v="4"/>
    <n v="47900"/>
    <n v="0"/>
    <n v="0"/>
    <n v="0"/>
  </r>
  <r>
    <s v="TAG001310 Student Government - S.A.V.I - Jupiter"/>
    <x v="24"/>
    <s v="(Blank)"/>
    <s v="Student Government *1"/>
    <x v="0"/>
    <n v="5600"/>
    <n v="0"/>
    <n v="5600"/>
    <n v="4999.3500000000004"/>
  </r>
  <r>
    <s v="TAG001310 Student Government - S.A.V.I - Jupiter"/>
    <x v="24"/>
    <s v="(Blank)"/>
    <s v="Student Government *1"/>
    <x v="2"/>
    <n v="156.80000000000001"/>
    <n v="0"/>
    <n v="156.80000000000001"/>
    <n v="139.97999999999999"/>
  </r>
  <r>
    <s v="TAG001311 Student Government - Program Board - Jupiter"/>
    <x v="25"/>
    <s v="(Blank)"/>
    <s v="Student Government *1"/>
    <x v="0"/>
    <n v="90500"/>
    <n v="0"/>
    <n v="90500"/>
    <n v="85436.6"/>
  </r>
  <r>
    <s v="TAG001311 Student Government - Program Board - Jupiter"/>
    <x v="25"/>
    <s v="(Blank)"/>
    <s v="Student Government *1"/>
    <x v="2"/>
    <n v="3054.24"/>
    <n v="0"/>
    <n v="3054.24"/>
    <n v="2891.74"/>
  </r>
  <r>
    <s v="TAG001311 Student Government - Program Board - Jupiter"/>
    <x v="25"/>
    <s v="(Blank)"/>
    <s v="Student Government *1"/>
    <x v="3"/>
    <n v="18580"/>
    <n v="0"/>
    <n v="18580"/>
    <n v="17839.79"/>
  </r>
  <r>
    <s v="TAG001313 Student Government - Campus Recreation Facility Ops"/>
    <x v="26"/>
    <s v="(Blank)"/>
    <s v="Student Government *1"/>
    <x v="4"/>
    <n v="704766"/>
    <n v="0"/>
    <n v="0"/>
    <n v="0"/>
  </r>
  <r>
    <s v="TAG001313 Student Government - Campus Recreation Facility Ops"/>
    <x v="26"/>
    <s v="(Blank)"/>
    <s v="Student Government *1"/>
    <x v="3"/>
    <n v="425431"/>
    <n v="0"/>
    <n v="0"/>
    <n v="0"/>
  </r>
  <r>
    <s v="TAG001313 Student Government - Campus Recreation Facility Ops"/>
    <x v="26"/>
    <s v="(Blank)"/>
    <s v="Student Government *1"/>
    <x v="0"/>
    <n v="454000"/>
    <n v="0"/>
    <n v="0"/>
    <n v="0"/>
  </r>
  <r>
    <s v="TAG001313 Student Government - Campus Recreation Facility Ops"/>
    <x v="26"/>
    <s v="(Blank)"/>
    <s v="Student Government *1"/>
    <x v="1"/>
    <n v="101000"/>
    <n v="0"/>
    <n v="0"/>
    <n v="0"/>
  </r>
  <r>
    <s v="TAG001315 Student Government - Banquet"/>
    <x v="27"/>
    <s v="(Blank)"/>
    <s v="Student Government *1"/>
    <x v="0"/>
    <n v="6000"/>
    <n v="0"/>
    <n v="6000"/>
    <n v="1461.13"/>
  </r>
  <r>
    <s v="TAG001315 Student Government - Banquet"/>
    <x v="27"/>
    <s v="(Blank)"/>
    <s v="Student Government *1"/>
    <x v="2"/>
    <n v="168"/>
    <n v="0"/>
    <n v="168"/>
    <n v="40.909999999999997"/>
  </r>
  <r>
    <s v="TAG001316 Student Government - Student Affairs - Jupiter"/>
    <x v="28"/>
    <s v="(Blank)"/>
    <s v="Student Government *1"/>
    <x v="0"/>
    <n v="7263"/>
    <n v="0"/>
    <n v="7263"/>
    <n v="5066.5600000000004"/>
  </r>
  <r>
    <s v="TAG001316 Student Government - Student Affairs - Jupiter"/>
    <x v="28"/>
    <s v="(Blank)"/>
    <s v="Student Government *1"/>
    <x v="2"/>
    <n v="203.36"/>
    <n v="0"/>
    <n v="203.36"/>
    <n v="141.86000000000001"/>
  </r>
  <r>
    <s v="TAG001317 Sport Club Council"/>
    <x v="29"/>
    <s v="(Blank)"/>
    <s v="Student Government *1"/>
    <x v="0"/>
    <n v="66547"/>
    <n v="0"/>
    <n v="66547"/>
    <n v="60271.09"/>
  </r>
  <r>
    <s v="TAG001317 Sport Club Council"/>
    <x v="29"/>
    <s v="(Blank)"/>
    <s v="Student Government *1"/>
    <x v="2"/>
    <n v="1863.32"/>
    <n v="0"/>
    <n v="1863.32"/>
    <n v="1687.59"/>
  </r>
  <r>
    <s v="TAG001319 Student Government - House Projects - Jupiter"/>
    <x v="30"/>
    <s v="(Blank)"/>
    <s v="Student Government *1"/>
    <x v="0"/>
    <n v="1355"/>
    <n v="0"/>
    <n v="1355"/>
    <n v="876.17"/>
  </r>
  <r>
    <s v="TAG001319 Student Government - House Projects - Jupiter"/>
    <x v="30"/>
    <s v="(Blank)"/>
    <s v="Student Government *1"/>
    <x v="2"/>
    <n v="186.2"/>
    <n v="0"/>
    <n v="186.2"/>
    <n v="79.569999999999993"/>
  </r>
  <r>
    <s v="TAG001319 Student Government - House Projects - Jupiter"/>
    <x v="30"/>
    <s v="(Blank)"/>
    <s v="Student Government *1"/>
    <x v="3"/>
    <n v="5295"/>
    <n v="0"/>
    <n v="5295"/>
    <n v="1965.76"/>
  </r>
  <r>
    <s v="TAG001320 Student Government - House Projects"/>
    <x v="31"/>
    <s v="(Blank)"/>
    <s v="Student Government *1"/>
    <x v="0"/>
    <n v="8500"/>
    <n v="0"/>
    <n v="8500"/>
    <n v="2992.97"/>
  </r>
  <r>
    <s v="TAG001320 Student Government - House Projects"/>
    <x v="31"/>
    <s v="(Blank)"/>
    <s v="Student Government *1"/>
    <x v="2"/>
    <n v="238"/>
    <n v="0"/>
    <n v="238"/>
    <n v="83.8"/>
  </r>
  <r>
    <s v="TAG001321 Student Government - Governor Executive Projects Broward"/>
    <x v="32"/>
    <s v="(Blank)"/>
    <s v="Student Government *1"/>
    <x v="0"/>
    <n v="19000"/>
    <n v="0"/>
    <n v="19000"/>
    <n v="15165.6"/>
  </r>
  <r>
    <s v="TAG001321 Student Government - Governor Executive Projects Broward"/>
    <x v="32"/>
    <s v="(Blank)"/>
    <s v="Student Government *1"/>
    <x v="2"/>
    <n v="532"/>
    <n v="0"/>
    <n v="532"/>
    <n v="424.64"/>
  </r>
  <r>
    <s v="TAG001322 Student Government - Governor Executive Projects Jupiter"/>
    <x v="33"/>
    <s v="(Blank)"/>
    <s v="Student Government *1"/>
    <x v="0"/>
    <n v="14850"/>
    <n v="0"/>
    <n v="14850"/>
    <n v="12577.95"/>
  </r>
  <r>
    <s v="TAG001322 Student Government - Governor Executive Projects Jupiter"/>
    <x v="33"/>
    <s v="(Blank)"/>
    <s v="Student Government *1"/>
    <x v="2"/>
    <n v="415.8"/>
    <n v="0"/>
    <n v="415.8"/>
    <n v="352.18"/>
  </r>
  <r>
    <s v="TAG001323 Diversity Student Services - Jupiter"/>
    <x v="34"/>
    <s v="(Blank)"/>
    <s v="Student Government *1"/>
    <x v="0"/>
    <n v="12100"/>
    <n v="0"/>
    <n v="12100"/>
    <n v="11872.6"/>
  </r>
  <r>
    <s v="TAG001323 Diversity Student Services - Jupiter"/>
    <x v="34"/>
    <s v="(Blank)"/>
    <s v="Student Government *1"/>
    <x v="2"/>
    <n v="338.8"/>
    <n v="0"/>
    <n v="338.8"/>
    <n v="332.43"/>
  </r>
  <r>
    <s v="TAG001324 COSO Administration"/>
    <x v="35"/>
    <s v="(Blank)"/>
    <s v="Student Government *1"/>
    <x v="0"/>
    <n v="28831"/>
    <n v="0"/>
    <n v="28831"/>
    <n v="21271.82"/>
  </r>
  <r>
    <s v="TAG001324 COSO Administration"/>
    <x v="35"/>
    <s v="(Blank)"/>
    <s v="Student Government *1"/>
    <x v="2"/>
    <n v="1309.5899999999999"/>
    <n v="0"/>
    <n v="1309.5899999999999"/>
    <n v="877.91"/>
  </r>
  <r>
    <s v="TAG001324 COSO Administration"/>
    <x v="35"/>
    <s v="(Blank)"/>
    <s v="Student Government *1"/>
    <x v="3"/>
    <n v="17940"/>
    <n v="0"/>
    <n v="17940"/>
    <n v="10082.200000000001"/>
  </r>
  <r>
    <s v="TAG001325 Campus Student Government Marketing - Jupiter"/>
    <x v="36"/>
    <s v="(Blank)"/>
    <s v="Student Government *1"/>
    <x v="0"/>
    <n v="3500"/>
    <n v="0"/>
    <n v="3500"/>
    <n v="3386.12"/>
  </r>
  <r>
    <s v="TAG001325 Campus Student Government Marketing - Jupiter"/>
    <x v="36"/>
    <s v="(Blank)"/>
    <s v="Student Government *1"/>
    <x v="2"/>
    <n v="98"/>
    <n v="0"/>
    <n v="98"/>
    <n v="94.81"/>
  </r>
  <r>
    <s v="TAG001326 Campus Inter-Club Council - Jupiter"/>
    <x v="37"/>
    <s v="(Blank)"/>
    <s v="Student Government *1"/>
    <x v="0"/>
    <n v="6750"/>
    <n v="0"/>
    <n v="6750"/>
    <n v="5657.11"/>
  </r>
  <r>
    <s v="TAG001326 Campus Inter-Club Council - Jupiter"/>
    <x v="37"/>
    <s v="(Blank)"/>
    <s v="Student Government *1"/>
    <x v="1"/>
    <n v="0"/>
    <n v="0"/>
    <n v="0"/>
    <n v="200"/>
  </r>
  <r>
    <s v="TAG001326 Campus Inter-Club Council - Jupiter"/>
    <x v="37"/>
    <s v="(Blank)"/>
    <s v="Student Government *1"/>
    <x v="2"/>
    <n v="189"/>
    <n v="0"/>
    <n v="189"/>
    <n v="158.4"/>
  </r>
  <r>
    <s v="TAG001327 Campus Club Accounts - Broward"/>
    <x v="38"/>
    <s v="(Blank)"/>
    <s v="Student Government *1"/>
    <x v="0"/>
    <n v="17000"/>
    <n v="0"/>
    <n v="17000"/>
    <n v="10730.24"/>
  </r>
  <r>
    <s v="TAG001327 Campus Club Accounts - Broward"/>
    <x v="38"/>
    <s v="(Blank)"/>
    <s v="Student Government *1"/>
    <x v="2"/>
    <n v="476"/>
    <n v="0"/>
    <n v="476"/>
    <n v="300.45"/>
  </r>
  <r>
    <s v="TAG001328 Campus Club Accounts - Jupiter"/>
    <x v="39"/>
    <s v="(Blank)"/>
    <s v="Student Government *1"/>
    <x v="0"/>
    <n v="23000"/>
    <n v="0"/>
    <n v="23000"/>
    <n v="12955.22"/>
  </r>
  <r>
    <s v="TAG001328 Campus Club Accounts - Jupiter"/>
    <x v="39"/>
    <s v="(Blank)"/>
    <s v="Student Government *1"/>
    <x v="2"/>
    <n v="644"/>
    <n v="0"/>
    <n v="644"/>
    <n v="362.75"/>
  </r>
  <r>
    <s v="TAG001329 Student Government - Stipends - Broward"/>
    <x v="40"/>
    <s v="(Blank)"/>
    <s v="Student Government *1"/>
    <x v="0"/>
    <n v="0"/>
    <n v="500"/>
    <n v="500"/>
    <n v="54.66"/>
  </r>
  <r>
    <s v="TAG001329 Student Government - Stipends - Broward"/>
    <x v="40"/>
    <s v="(Blank)"/>
    <s v="Student Government *1"/>
    <x v="2"/>
    <n v="2365.5500000000002"/>
    <n v="0"/>
    <n v="2365.5500000000002"/>
    <n v="1814.86"/>
  </r>
  <r>
    <s v="TAG001329 Student Government - Stipends - Broward"/>
    <x v="40"/>
    <s v="(Blank)"/>
    <s v="Student Government *1"/>
    <x v="3"/>
    <n v="84484"/>
    <n v="-500"/>
    <n v="83984"/>
    <n v="64761.87"/>
  </r>
  <r>
    <s v="TAG001330 Student Government - Stipends"/>
    <x v="41"/>
    <s v="(Blank)"/>
    <s v="Student Government *1"/>
    <x v="0"/>
    <n v="400"/>
    <n v="0"/>
    <n v="400"/>
    <n v="450.83"/>
  </r>
  <r>
    <s v="TAG001330 Student Government - Stipends"/>
    <x v="41"/>
    <s v="(Blank)"/>
    <s v="Student Government *1"/>
    <x v="2"/>
    <n v="3298.79"/>
    <n v="0"/>
    <n v="3298.79"/>
    <n v="1936.51"/>
  </r>
  <r>
    <s v="TAG001330 Student Government - Stipends"/>
    <x v="41"/>
    <s v="(Blank)"/>
    <s v="Student Government *1"/>
    <x v="3"/>
    <n v="117414"/>
    <n v="0"/>
    <n v="117414"/>
    <n v="68710.23"/>
  </r>
  <r>
    <s v="TAG001331 Student Government - Student Accessibility Services"/>
    <x v="42"/>
    <s v="(Blank)"/>
    <s v="Student Government *1"/>
    <x v="0"/>
    <n v="8000"/>
    <n v="0"/>
    <n v="8000"/>
    <n v="4962.58"/>
  </r>
  <r>
    <s v="TAG001331 Student Government - Student Accessibility Services"/>
    <x v="42"/>
    <s v="(Blank)"/>
    <s v="Student Government *1"/>
    <x v="2"/>
    <n v="224"/>
    <n v="0"/>
    <n v="224"/>
    <n v="138.94999999999999"/>
  </r>
  <r>
    <s v="TAG001332 Student Government - Night Owls"/>
    <x v="43"/>
    <s v="(Blank)"/>
    <s v="Student Government *1"/>
    <x v="0"/>
    <n v="35000"/>
    <n v="-4000"/>
    <n v="31000"/>
    <n v="12585.2"/>
  </r>
  <r>
    <s v="TAG001332 Student Government - Night Owls"/>
    <x v="43"/>
    <s v="(Blank)"/>
    <s v="Student Government *1"/>
    <x v="2"/>
    <n v="3349.92"/>
    <n v="0"/>
    <n v="3349.92"/>
    <n v="987.53"/>
  </r>
  <r>
    <s v="TAG001332 Student Government - Night Owls"/>
    <x v="43"/>
    <s v="(Blank)"/>
    <s v="Student Government *1"/>
    <x v="3"/>
    <n v="84640"/>
    <n v="4000"/>
    <n v="88640"/>
    <n v="22683.47"/>
  </r>
  <r>
    <s v="TAG001333 Student Government - ICC Revenue - Broward"/>
    <x v="44"/>
    <s v="(Blank)"/>
    <s v="Student Government *1"/>
    <x v="0"/>
    <n v="2500"/>
    <n v="0"/>
    <n v="2500"/>
    <n v="2143.2800000000002"/>
  </r>
  <r>
    <s v="TAG001333 Student Government - ICC Revenue - Broward"/>
    <x v="44"/>
    <s v="(Blank)"/>
    <s v="Student Government *1"/>
    <x v="2"/>
    <n v="70"/>
    <n v="0"/>
    <n v="70"/>
    <n v="60.01"/>
  </r>
  <r>
    <s v="TAG001334 Student Government - Governor - Projects"/>
    <x v="45"/>
    <s v="(Blank)"/>
    <s v="Student Government *1"/>
    <x v="0"/>
    <n v="36000"/>
    <n v="0"/>
    <n v="36000"/>
    <n v="32708.94"/>
  </r>
  <r>
    <s v="TAG001334 Student Government - Governor - Projects"/>
    <x v="45"/>
    <s v="(Blank)"/>
    <s v="Student Government *1"/>
    <x v="2"/>
    <n v="1008"/>
    <n v="0"/>
    <n v="1008"/>
    <n v="915.85"/>
  </r>
  <r>
    <s v="TAG001336 Student Government - COSO"/>
    <x v="46"/>
    <s v="(Blank)"/>
    <s v="Student Government *1"/>
    <x v="0"/>
    <n v="153400"/>
    <n v="0"/>
    <n v="153400"/>
    <n v="112517.75999999999"/>
  </r>
  <r>
    <s v="TAG001336 Student Government - COSO"/>
    <x v="46"/>
    <s v="(Blank)"/>
    <s v="Student Government *1"/>
    <x v="2"/>
    <n v="4295.2"/>
    <n v="0"/>
    <n v="4295.2"/>
    <n v="3150.5"/>
  </r>
  <r>
    <s v="TAG001337 Student Government - House Contingency Broward"/>
    <x v="47"/>
    <s v="(Blank)"/>
    <s v="Student Government *1"/>
    <x v="0"/>
    <n v="4145"/>
    <n v="0"/>
    <n v="4145"/>
    <n v="0"/>
  </r>
  <r>
    <s v="TAG001337 Student Government - House Contingency Broward"/>
    <x v="47"/>
    <s v="(Blank)"/>
    <s v="Student Government *1"/>
    <x v="2"/>
    <n v="116.06"/>
    <n v="0"/>
    <n v="116.06"/>
    <n v="0"/>
  </r>
  <r>
    <s v="TAG001339 Student Government - Contingency"/>
    <x v="48"/>
    <s v="(Blank)"/>
    <s v="Student Government *1"/>
    <x v="0"/>
    <n v="17549"/>
    <n v="0"/>
    <n v="17549"/>
    <n v="9980.4"/>
  </r>
  <r>
    <s v="TAG001339 Student Government - Contingency"/>
    <x v="48"/>
    <s v="(Blank)"/>
    <s v="Student Government *1"/>
    <x v="2"/>
    <n v="491.37"/>
    <n v="0"/>
    <n v="491.37"/>
    <n v="279.45"/>
  </r>
  <r>
    <s v="TAG001341 Student Government - Aids/Peer Education"/>
    <x v="49"/>
    <s v="(Blank)"/>
    <s v="Student Government *1"/>
    <x v="0"/>
    <n v="23855"/>
    <n v="0"/>
    <n v="23855"/>
    <n v="6797.48"/>
  </r>
  <r>
    <s v="TAG001341 Student Government - Aids/Peer Education"/>
    <x v="49"/>
    <s v="(Blank)"/>
    <s v="Student Government *1"/>
    <x v="2"/>
    <n v="794.95"/>
    <n v="0"/>
    <n v="794.95"/>
    <n v="190.33"/>
  </r>
  <r>
    <s v="TAG001341 Student Government - Aids/Peer Education"/>
    <x v="49"/>
    <s v="(Blank)"/>
    <s v="Student Government *1"/>
    <x v="3"/>
    <n v="4536"/>
    <n v="0"/>
    <n v="4536"/>
    <n v="0"/>
  </r>
  <r>
    <s v="TAG001342 Black Student Union"/>
    <x v="50"/>
    <s v="(Blank)"/>
    <s v="Student Government *1"/>
    <x v="0"/>
    <n v="91692"/>
    <n v="0"/>
    <n v="91692"/>
    <n v="81347.12"/>
  </r>
  <r>
    <s v="TAG001342 Black Student Union"/>
    <x v="50"/>
    <s v="(Blank)"/>
    <s v="Student Government *1"/>
    <x v="2"/>
    <n v="3718.88"/>
    <n v="0"/>
    <n v="3718.88"/>
    <n v="2967.02"/>
  </r>
  <r>
    <s v="TAG001342 Black Student Union"/>
    <x v="50"/>
    <s v="(Blank)"/>
    <s v="Student Government *1"/>
    <x v="3"/>
    <n v="41125"/>
    <n v="0"/>
    <n v="41125"/>
    <n v="24617.88"/>
  </r>
  <r>
    <s v="TAG001343 Student Government - Administration - Broward"/>
    <x v="51"/>
    <s v="(Blank)"/>
    <s v="Student Government *1"/>
    <x v="0"/>
    <n v="42500"/>
    <n v="0"/>
    <n v="42500"/>
    <n v="34845.61"/>
  </r>
  <r>
    <s v="TAG001343 Student Government - Administration - Broward"/>
    <x v="51"/>
    <s v="(Blank)"/>
    <s v="Student Government *1"/>
    <x v="2"/>
    <n v="1190"/>
    <n v="0"/>
    <n v="1190"/>
    <n v="975.68"/>
  </r>
  <r>
    <s v="TAG001344 Student Government - Administration - Jupiter"/>
    <x v="52"/>
    <s v="(Blank)"/>
    <s v="Student Government *1"/>
    <x v="0"/>
    <n v="4405"/>
    <n v="1073.29"/>
    <n v="5478.29"/>
    <n v="4730.43"/>
  </r>
  <r>
    <s v="TAG001344 Student Government - Administration - Jupiter"/>
    <x v="52"/>
    <s v="(Blank)"/>
    <s v="Student Government *1"/>
    <x v="2"/>
    <n v="1463.28"/>
    <n v="0"/>
    <n v="1463.28"/>
    <n v="1382.32"/>
  </r>
  <r>
    <s v="TAG001344 Student Government - Administration - Jupiter"/>
    <x v="52"/>
    <s v="(Blank)"/>
    <s v="Student Government *1"/>
    <x v="3"/>
    <n v="47855"/>
    <n v="-1073.29"/>
    <n v="46781.71"/>
    <n v="44638.080000000002"/>
  </r>
  <r>
    <s v="TAG001345 Student Government - Administration"/>
    <x v="53"/>
    <s v="(Blank)"/>
    <s v="Student Government *1"/>
    <x v="0"/>
    <n v="10500"/>
    <n v="0"/>
    <n v="10500"/>
    <n v="8505.26"/>
  </r>
  <r>
    <s v="TAG001345 Student Government - Administration"/>
    <x v="53"/>
    <s v="(Blank)"/>
    <s v="Student Government *1"/>
    <x v="2"/>
    <n v="294"/>
    <n v="0"/>
    <n v="294"/>
    <n v="238.15"/>
  </r>
  <r>
    <s v="TAG001346 Boca Graduate Students Programs (inactive)"/>
    <x v="54"/>
    <s v="(Blank)"/>
    <s v="Student Government *1"/>
    <x v="0"/>
    <n v="0"/>
    <n v="0"/>
    <n v="0"/>
    <n v="25.96"/>
  </r>
  <r>
    <s v="TAG001346 Boca Graduate Students Programs (inactive)"/>
    <x v="54"/>
    <s v="(Blank)"/>
    <s v="Student Government *1"/>
    <x v="2"/>
    <n v="0"/>
    <n v="0"/>
    <n v="0"/>
    <n v="0.73"/>
  </r>
  <r>
    <s v="TAG001347 Unallocated Student Activity Fees"/>
    <x v="55"/>
    <s v="BT-685 FY18-CI+A - Student Union  Renovation-Boca"/>
    <s v="Student Government *1"/>
    <x v="0"/>
    <n v="0"/>
    <n v="850000"/>
    <n v="850000"/>
    <n v="0"/>
  </r>
  <r>
    <s v="TAG001347 Unallocated Student Activity Fees"/>
    <x v="55"/>
    <s v="(Blank)"/>
    <s v="Student Government *1"/>
    <x v="0"/>
    <n v="0"/>
    <n v="-850000"/>
    <n v="-850000"/>
    <n v="93836"/>
  </r>
  <r>
    <s v="TAG001347 Unallocated Student Activity Fees"/>
    <x v="55"/>
    <s v="(Blank)"/>
    <s v="Student Government *1"/>
    <x v="2"/>
    <n v="8955"/>
    <n v="0"/>
    <n v="8955"/>
    <n v="89408.41"/>
  </r>
  <r>
    <s v="TAG001488 Student Government - Conference Travel"/>
    <x v="56"/>
    <s v="(Blank)"/>
    <s v="Student Government *1"/>
    <x v="0"/>
    <n v="75000"/>
    <n v="0"/>
    <n v="75000"/>
    <n v="57817.54"/>
  </r>
  <r>
    <s v="TAG001488 Student Government - Conference Travel"/>
    <x v="56"/>
    <s v="(Blank)"/>
    <s v="Student Government *1"/>
    <x v="2"/>
    <n v="2380"/>
    <n v="0"/>
    <n v="2380"/>
    <n v="1681.26"/>
  </r>
  <r>
    <s v="TAG001488 Student Government - Conference Travel"/>
    <x v="56"/>
    <s v="(Blank)"/>
    <s v="Student Government *1"/>
    <x v="3"/>
    <n v="10000"/>
    <n v="0"/>
    <n v="10000"/>
    <n v="2227.5"/>
  </r>
  <r>
    <s v="TAG001489 Student Government - Program Board"/>
    <x v="57"/>
    <s v="(Blank)"/>
    <s v="Student Government *1"/>
    <x v="0"/>
    <n v="374970"/>
    <n v="0"/>
    <n v="374970"/>
    <n v="335723.12"/>
  </r>
  <r>
    <s v="TAG001489 Student Government - Program Board"/>
    <x v="57"/>
    <s v="(Blank)"/>
    <s v="Student Government *1"/>
    <x v="2"/>
    <n v="12313.28"/>
    <n v="0"/>
    <n v="12313.28"/>
    <n v="10237.450000000001"/>
  </r>
  <r>
    <s v="TAG001489 Student Government - Program Board"/>
    <x v="57"/>
    <s v="(Blank)"/>
    <s v="Student Government *1"/>
    <x v="3"/>
    <n v="64790"/>
    <n v="0"/>
    <n v="64790"/>
    <n v="29899.98"/>
  </r>
  <r>
    <s v="TAG001490 Student Government - S.A.V.I"/>
    <x v="58"/>
    <s v="(Blank)"/>
    <s v="Student Government *1"/>
    <x v="0"/>
    <n v="19795"/>
    <n v="-1751.63"/>
    <n v="18043.37"/>
    <n v="11384.22"/>
  </r>
  <r>
    <s v="TAG001490 Student Government - S.A.V.I"/>
    <x v="58"/>
    <s v="(Blank)"/>
    <s v="Student Government *1"/>
    <x v="2"/>
    <n v="2776.96"/>
    <n v="0"/>
    <n v="2776.96"/>
    <n v="2393.1999999999998"/>
  </r>
  <r>
    <s v="TAG001490 Student Government - S.A.V.I"/>
    <x v="58"/>
    <s v="(Blank)"/>
    <s v="Student Government *1"/>
    <x v="3"/>
    <n v="14864"/>
    <n v="0"/>
    <n v="14864"/>
    <n v="7817"/>
  </r>
  <r>
    <s v="TAG001490 Student Government - S.A.V.I"/>
    <x v="58"/>
    <s v="(Blank)"/>
    <s v="Student Government *1"/>
    <x v="4"/>
    <n v="64518.25"/>
    <n v="1751.63"/>
    <n v="66269.88"/>
    <n v="66269.899999999994"/>
  </r>
  <r>
    <s v="TAG001492 Director of Student Media"/>
    <x v="59"/>
    <s v="(Blank)"/>
    <s v="Student Government *1"/>
    <x v="0"/>
    <n v="10000"/>
    <n v="-836.91"/>
    <n v="9163.09"/>
    <n v="7016.82"/>
  </r>
  <r>
    <s v="TAG001492 Director of Student Media"/>
    <x v="59"/>
    <s v="(Blank)"/>
    <s v="Student Government *1"/>
    <x v="2"/>
    <n v="6059.76"/>
    <n v="0"/>
    <n v="6059.76"/>
    <n v="5798.55"/>
  </r>
  <r>
    <s v="TAG001492 Director of Student Media"/>
    <x v="59"/>
    <s v="(Blank)"/>
    <s v="Student Government *1"/>
    <x v="3"/>
    <n v="7600"/>
    <n v="1912.76"/>
    <n v="9512.76"/>
    <n v="7757.76"/>
  </r>
  <r>
    <s v="TAG001492 Director of Student Media"/>
    <x v="59"/>
    <s v="(Blank)"/>
    <s v="Student Government *1"/>
    <x v="4"/>
    <n v="198819.91"/>
    <n v="-1075.8499999999999"/>
    <n v="197744.06"/>
    <n v="192316.02"/>
  </r>
  <r>
    <s v="TAG001493 Diversity Award Training"/>
    <x v="60"/>
    <s v="(Blank)"/>
    <s v="Student Government *1"/>
    <x v="0"/>
    <n v="28000"/>
    <n v="0"/>
    <n v="28000"/>
    <n v="21588.41"/>
  </r>
  <r>
    <s v="TAG001493 Diversity Award Training"/>
    <x v="60"/>
    <s v="(Blank)"/>
    <s v="Student Government *1"/>
    <x v="2"/>
    <n v="1089.76"/>
    <n v="0"/>
    <n v="1089.76"/>
    <n v="891.57"/>
  </r>
  <r>
    <s v="TAG001493 Diversity Award Training"/>
    <x v="60"/>
    <s v="(Blank)"/>
    <s v="Student Government *1"/>
    <x v="3"/>
    <n v="10920"/>
    <n v="0"/>
    <n v="10920"/>
    <n v="10253.280000000001"/>
  </r>
  <r>
    <s v="TAG001494 Graduate and Professional Clubs"/>
    <x v="61"/>
    <s v="(Blank)"/>
    <s v="Student Government *1"/>
    <x v="0"/>
    <n v="32228"/>
    <n v="0"/>
    <n v="32228"/>
    <n v="25234.04"/>
  </r>
  <r>
    <s v="TAG001494 Graduate and Professional Clubs"/>
    <x v="61"/>
    <s v="(Blank)"/>
    <s v="Student Government *1"/>
    <x v="2"/>
    <n v="902.38"/>
    <n v="0"/>
    <n v="902.38"/>
    <n v="706.55"/>
  </r>
  <r>
    <s v="TAG001495 Graduate Student Association"/>
    <x v="62"/>
    <s v="(Blank)"/>
    <s v="Student Government *1"/>
    <x v="0"/>
    <n v="165147"/>
    <n v="0"/>
    <n v="165147"/>
    <n v="137628.94"/>
  </r>
  <r>
    <s v="TAG001495 Graduate Student Association"/>
    <x v="62"/>
    <s v="(Blank)"/>
    <s v="Student Government *1"/>
    <x v="2"/>
    <n v="5689.26"/>
    <n v="0"/>
    <n v="5689.26"/>
    <n v="4194.6899999999996"/>
  </r>
  <r>
    <s v="TAG001495 Graduate Student Association"/>
    <x v="62"/>
    <s v="(Blank)"/>
    <s v="Student Government *1"/>
    <x v="3"/>
    <n v="38041"/>
    <n v="0"/>
    <n v="38041"/>
    <n v="12181.41"/>
  </r>
  <r>
    <s v="TAG001496 Homecoming"/>
    <x v="63"/>
    <s v="(Blank)"/>
    <s v="Student Government *1"/>
    <x v="0"/>
    <n v="187340"/>
    <n v="13000"/>
    <n v="200340"/>
    <n v="187437.19"/>
  </r>
  <r>
    <s v="TAG001496 Homecoming"/>
    <x v="63"/>
    <s v="(Blank)"/>
    <s v="Student Government *1"/>
    <x v="2"/>
    <n v="6169.52"/>
    <n v="0"/>
    <n v="6169.52"/>
    <n v="5302.11"/>
  </r>
  <r>
    <s v="TAG001496 Homecoming"/>
    <x v="63"/>
    <s v="(Blank)"/>
    <s v="Student Government *1"/>
    <x v="3"/>
    <n v="33000"/>
    <n v="-13000"/>
    <n v="20000"/>
    <n v="1924.01"/>
  </r>
  <r>
    <s v="TAG001498 LGBTQA Resource Center"/>
    <x v="64"/>
    <s v="(Blank)"/>
    <s v="Student Government *1"/>
    <x v="0"/>
    <n v="12300"/>
    <n v="-5961.57"/>
    <n v="6338.43"/>
    <n v="6469.56"/>
  </r>
  <r>
    <s v="TAG001498 LGBTQA Resource Center"/>
    <x v="64"/>
    <s v="(Blank)"/>
    <s v="Student Government *1"/>
    <x v="2"/>
    <n v="1774.55"/>
    <n v="0"/>
    <n v="1774.55"/>
    <n v="1787.83"/>
  </r>
  <r>
    <s v="TAG001498 LGBTQA Resource Center"/>
    <x v="64"/>
    <s v="(Blank)"/>
    <s v="Student Government *1"/>
    <x v="4"/>
    <n v="51076.95"/>
    <n v="5961.57"/>
    <n v="57038.52"/>
    <n v="57381.55"/>
  </r>
  <r>
    <s v="TAG001499 Student Government - Lobby"/>
    <x v="65"/>
    <s v="(Blank)"/>
    <s v="Student Government *1"/>
    <x v="0"/>
    <n v="11985"/>
    <n v="0"/>
    <n v="11985"/>
    <n v="7641.5"/>
  </r>
  <r>
    <s v="TAG001499 Student Government - Lobby"/>
    <x v="65"/>
    <s v="(Blank)"/>
    <s v="Student Government *1"/>
    <x v="2"/>
    <n v="335.58"/>
    <n v="0"/>
    <n v="335.58"/>
    <n v="213.96"/>
  </r>
  <r>
    <s v="TAG001500 Office of Greek Life"/>
    <x v="66"/>
    <s v="(Blank)"/>
    <s v="Student Government *1"/>
    <x v="0"/>
    <n v="23520"/>
    <n v="0"/>
    <n v="23520"/>
    <n v="18648.86"/>
  </r>
  <r>
    <s v="TAG001500 Office of Greek Life"/>
    <x v="66"/>
    <s v="(Blank)"/>
    <s v="Student Government *1"/>
    <x v="2"/>
    <n v="4652.96"/>
    <n v="0"/>
    <n v="4652.96"/>
    <n v="4558.5"/>
  </r>
  <r>
    <s v="TAG001500 Office of Greek Life"/>
    <x v="66"/>
    <s v="(Blank)"/>
    <s v="Student Government *1"/>
    <x v="3"/>
    <n v="6900"/>
    <n v="0"/>
    <n v="6900"/>
    <n v="3150"/>
  </r>
  <r>
    <s v="TAG001500 Office of Greek Life"/>
    <x v="66"/>
    <s v="(Blank)"/>
    <s v="Student Government *1"/>
    <x v="4"/>
    <n v="135757.16"/>
    <n v="0"/>
    <n v="135757.16"/>
    <n v="141004.79"/>
  </r>
  <r>
    <s v="TAG001501 Student Accessibility Week"/>
    <x v="67"/>
    <s v="(Blank)"/>
    <s v="Student Government *1"/>
    <x v="0"/>
    <n v="9655"/>
    <n v="0"/>
    <n v="9655"/>
    <n v="6761.65"/>
  </r>
  <r>
    <s v="TAG001501 Student Accessibility Week"/>
    <x v="67"/>
    <s v="(Blank)"/>
    <s v="Student Government *1"/>
    <x v="2"/>
    <n v="270.33999999999997"/>
    <n v="0"/>
    <n v="270.33999999999997"/>
    <n v="189.33"/>
  </r>
  <r>
    <s v="TAG001502 President Executive Projects"/>
    <x v="68"/>
    <s v="(Blank)"/>
    <s v="Student Government *1"/>
    <x v="0"/>
    <n v="60000"/>
    <n v="0"/>
    <n v="60000"/>
    <n v="47167.27"/>
  </r>
  <r>
    <s v="TAG001502 President Executive Projects"/>
    <x v="68"/>
    <s v="(Blank)"/>
    <s v="Student Government *1"/>
    <x v="2"/>
    <n v="1680"/>
    <n v="0"/>
    <n v="1680"/>
    <n v="1320.68"/>
  </r>
  <r>
    <s v="TAG001503 Radio Station"/>
    <x v="69"/>
    <s v="(Blank)"/>
    <s v="Student Government *1"/>
    <x v="0"/>
    <n v="30100"/>
    <n v="0"/>
    <n v="30100"/>
    <n v="23390.13"/>
  </r>
  <r>
    <s v="TAG001503 Radio Station"/>
    <x v="69"/>
    <s v="(Blank)"/>
    <s v="Student Government *1"/>
    <x v="2"/>
    <n v="1928.95"/>
    <n v="0"/>
    <n v="1928.95"/>
    <n v="1327.04"/>
  </r>
  <r>
    <s v="TAG001503 Radio Station"/>
    <x v="69"/>
    <s v="(Blank)"/>
    <s v="Student Government *1"/>
    <x v="3"/>
    <n v="38791"/>
    <n v="0"/>
    <n v="38791"/>
    <n v="24003.87"/>
  </r>
  <r>
    <s v="TAG001504 Senate Contingency"/>
    <x v="70"/>
    <s v="(Blank)"/>
    <s v="Student Government *1"/>
    <x v="0"/>
    <n v="40000"/>
    <n v="0"/>
    <n v="40000"/>
    <n v="33066.18"/>
  </r>
  <r>
    <s v="TAG001504 Senate Contingency"/>
    <x v="70"/>
    <s v="(Blank)"/>
    <s v="Student Government *1"/>
    <x v="2"/>
    <n v="1120"/>
    <n v="0"/>
    <n v="1120"/>
    <n v="925.85"/>
  </r>
  <r>
    <s v="TAG001505 Student Government - Accounting &amp; Budget Office"/>
    <x v="71"/>
    <s v="(Blank)"/>
    <s v="Student Government *1"/>
    <x v="0"/>
    <n v="6300"/>
    <n v="5646.81"/>
    <n v="11946.81"/>
    <n v="5626.84"/>
  </r>
  <r>
    <s v="TAG001505 Student Government - Accounting &amp; Budget Office"/>
    <x v="71"/>
    <s v="(Blank)"/>
    <s v="Student Government *1"/>
    <x v="1"/>
    <n v="0"/>
    <n v="0"/>
    <n v="0"/>
    <n v="5145.1400000000003"/>
  </r>
  <r>
    <s v="TAG001505 Student Government - Accounting &amp; Budget Office"/>
    <x v="71"/>
    <s v="(Blank)"/>
    <s v="Student Government *1"/>
    <x v="2"/>
    <n v="5600.3"/>
    <n v="0"/>
    <n v="5600.3"/>
    <n v="4809.6400000000003"/>
  </r>
  <r>
    <s v="TAG001505 Student Government - Accounting &amp; Budget Office"/>
    <x v="71"/>
    <s v="(Blank)"/>
    <s v="Student Government *1"/>
    <x v="3"/>
    <n v="18500"/>
    <n v="-5095.29"/>
    <n v="13404.71"/>
    <n v="6794.21"/>
  </r>
  <r>
    <s v="TAG001505 Student Government - Accounting &amp; Budget Office"/>
    <x v="71"/>
    <s v="(Blank)"/>
    <s v="Student Government *1"/>
    <x v="4"/>
    <n v="175210.55"/>
    <n v="-551.52"/>
    <n v="174659.03"/>
    <n v="159351.65"/>
  </r>
  <r>
    <s v="TAG001506 Student Government - Elections"/>
    <x v="72"/>
    <s v="(Blank)"/>
    <s v="Student Government *1"/>
    <x v="0"/>
    <n v="6000"/>
    <n v="0"/>
    <n v="6000"/>
    <n v="3290.31"/>
  </r>
  <r>
    <s v="TAG001506 Student Government - Elections"/>
    <x v="72"/>
    <s v="(Blank)"/>
    <s v="Student Government *1"/>
    <x v="2"/>
    <n v="823.2"/>
    <n v="0"/>
    <n v="823.2"/>
    <n v="324.81"/>
  </r>
  <r>
    <s v="TAG001506 Student Government - Elections"/>
    <x v="72"/>
    <s v="(Blank)"/>
    <s v="Student Government *1"/>
    <x v="3"/>
    <n v="23400"/>
    <n v="0"/>
    <n v="23400"/>
    <n v="8310.1299999999992"/>
  </r>
  <r>
    <s v="TAG001507 Student Government - Judicial Branch"/>
    <x v="73"/>
    <s v="(Blank)"/>
    <s v="Student Government *1"/>
    <x v="0"/>
    <n v="1900"/>
    <n v="0"/>
    <n v="1900"/>
    <n v="1109.94"/>
  </r>
  <r>
    <s v="TAG001507 Student Government - Judicial Branch"/>
    <x v="73"/>
    <s v="(Blank)"/>
    <s v="Student Government *1"/>
    <x v="2"/>
    <n v="188.66"/>
    <n v="0"/>
    <n v="188.66"/>
    <n v="132.66999999999999"/>
  </r>
  <r>
    <s v="TAG001507 Student Government - Judicial Branch"/>
    <x v="73"/>
    <s v="(Blank)"/>
    <s v="Student Government *1"/>
    <x v="3"/>
    <n v="4838"/>
    <n v="0"/>
    <n v="4838"/>
    <n v="3628.2"/>
  </r>
  <r>
    <s v="TAG001508 Student Government - Television Station"/>
    <x v="74"/>
    <s v="(Blank)"/>
    <s v="Student Government *1"/>
    <x v="0"/>
    <n v="35000"/>
    <n v="0"/>
    <n v="35000"/>
    <n v="26617.58"/>
  </r>
  <r>
    <s v="TAG001508 Student Government - Television Station"/>
    <x v="74"/>
    <s v="(Blank)"/>
    <s v="Student Government *1"/>
    <x v="2"/>
    <n v="2038.4"/>
    <n v="0"/>
    <n v="2038.4"/>
    <n v="1626.17"/>
  </r>
  <r>
    <s v="TAG001508 Student Government - Television Station"/>
    <x v="74"/>
    <s v="(Blank)"/>
    <s v="Student Government *1"/>
    <x v="3"/>
    <n v="37800"/>
    <n v="0"/>
    <n v="37800"/>
    <n v="31459.98"/>
  </r>
  <r>
    <s v="TAG001509 Student Government - Advisor Office"/>
    <x v="75"/>
    <s v="(Blank)"/>
    <s v="Student Government *1"/>
    <x v="0"/>
    <n v="30650"/>
    <n v="-2910"/>
    <n v="27740"/>
    <n v="5322.59"/>
  </r>
  <r>
    <s v="TAG001509 Student Government - Advisor Office"/>
    <x v="75"/>
    <s v="(Blank)"/>
    <s v="Student Government *1"/>
    <x v="2"/>
    <n v="4828.1899999999996"/>
    <n v="0"/>
    <n v="4828.1899999999996"/>
    <n v="3891.61"/>
  </r>
  <r>
    <s v="TAG001509 Student Government - Advisor Office"/>
    <x v="75"/>
    <s v="(Blank)"/>
    <s v="Student Government *1"/>
    <x v="3"/>
    <n v="35040"/>
    <n v="0"/>
    <n v="35040"/>
    <n v="24007.919999999998"/>
  </r>
  <r>
    <s v="TAG001509 Student Government - Advisor Office"/>
    <x v="75"/>
    <s v="(Blank)"/>
    <s v="Student Government *1"/>
    <x v="4"/>
    <n v="106745.28"/>
    <n v="2910"/>
    <n v="109655.28"/>
    <n v="109655.62"/>
  </r>
  <r>
    <s v="TAG001510 Student Government - Operations"/>
    <x v="76"/>
    <s v="(Blank)"/>
    <s v="Student Government *1"/>
    <x v="0"/>
    <n v="5250"/>
    <n v="0"/>
    <n v="5250"/>
    <n v="5609.27"/>
  </r>
  <r>
    <s v="TAG001510 Student Government - Operations"/>
    <x v="76"/>
    <s v="(Blank)"/>
    <s v="Student Government *1"/>
    <x v="2"/>
    <n v="147"/>
    <n v="0"/>
    <n v="147"/>
    <n v="157.06"/>
  </r>
  <r>
    <s v="TAG001511 Student Government - Senate"/>
    <x v="77"/>
    <s v="(Blank)"/>
    <s v="Student Government *1"/>
    <x v="0"/>
    <n v="6000"/>
    <n v="0"/>
    <n v="6000"/>
    <n v="1383.93"/>
  </r>
  <r>
    <s v="TAG001511 Student Government - Senate"/>
    <x v="77"/>
    <s v="(Blank)"/>
    <s v="Student Government *1"/>
    <x v="2"/>
    <n v="168"/>
    <n v="0"/>
    <n v="168"/>
    <n v="38.75"/>
  </r>
  <r>
    <s v="TAG001512 Student Leadership Conference"/>
    <x v="78"/>
    <s v="(Blank)"/>
    <s v="Student Government *1"/>
    <x v="0"/>
    <n v="0"/>
    <n v="0"/>
    <n v="0"/>
    <n v="5.51"/>
  </r>
  <r>
    <s v="TAG001512 Student Leadership Conference"/>
    <x v="78"/>
    <s v="(Blank)"/>
    <s v="Student Government *1"/>
    <x v="2"/>
    <n v="0"/>
    <n v="0"/>
    <n v="0"/>
    <n v="0.15"/>
  </r>
  <r>
    <s v="TAG001512 Student Leadership Conference"/>
    <x v="78"/>
    <s v="(Blank)"/>
    <s v="Student Government *1"/>
    <x v="3"/>
    <n v="0"/>
    <n v="0"/>
    <n v="0"/>
    <n v="0"/>
  </r>
  <r>
    <s v="TAG001513 Traditions Projects-Diver. Way"/>
    <x v="79"/>
    <s v="(Blank)"/>
    <s v="Student Government *1"/>
    <x v="0"/>
    <n v="64089"/>
    <n v="0"/>
    <n v="64089"/>
    <n v="63051.02"/>
  </r>
  <r>
    <s v="TAG001513 Traditions Projects-Diver. Way"/>
    <x v="79"/>
    <s v="(Blank)"/>
    <s v="Student Government *1"/>
    <x v="2"/>
    <n v="1794.49"/>
    <n v="0"/>
    <n v="1794.49"/>
    <n v="1765.43"/>
  </r>
  <r>
    <s v="TAG001514 University Press Newspaper"/>
    <x v="80"/>
    <s v="(Blank)"/>
    <s v="Student Government *1"/>
    <x v="0"/>
    <n v="19912"/>
    <n v="0"/>
    <n v="19912"/>
    <n v="17860.650000000001"/>
  </r>
  <r>
    <s v="TAG001514 University Press Newspaper"/>
    <x v="80"/>
    <s v="(Blank)"/>
    <s v="Student Government *1"/>
    <x v="2"/>
    <n v="1630.55"/>
    <n v="0"/>
    <n v="1630.55"/>
    <n v="976"/>
  </r>
  <r>
    <s v="TAG001514 University Press Newspaper"/>
    <x v="80"/>
    <s v="(Blank)"/>
    <s v="Student Government *1"/>
    <x v="3"/>
    <n v="38322"/>
    <n v="0"/>
    <n v="38322"/>
    <n v="16996.28"/>
  </r>
  <r>
    <s v="TAG001515 University Wide Stipends"/>
    <x v="81"/>
    <s v="(Blank)"/>
    <s v="Student Government *1"/>
    <x v="0"/>
    <n v="6500"/>
    <n v="0"/>
    <n v="6500"/>
    <n v="5848.5"/>
  </r>
  <r>
    <s v="TAG001515 University Wide Stipends"/>
    <x v="81"/>
    <s v="(Blank)"/>
    <s v="Student Government *1"/>
    <x v="2"/>
    <n v="2589.44"/>
    <n v="0"/>
    <n v="2589.44"/>
    <n v="1847.66"/>
  </r>
  <r>
    <s v="TAG001515 University Wide Stipends"/>
    <x v="81"/>
    <s v="(Blank)"/>
    <s v="Student Government *1"/>
    <x v="3"/>
    <n v="85980"/>
    <n v="0"/>
    <n v="85980"/>
    <n v="60139.7"/>
  </r>
  <r>
    <s v="TAG001516 Military and Veterans Student Success Center"/>
    <x v="82"/>
    <s v="(Blank)"/>
    <s v="Student Government *1"/>
    <x v="0"/>
    <n v="9300"/>
    <n v="0"/>
    <n v="9300"/>
    <n v="8310.07"/>
  </r>
  <r>
    <s v="TAG001516 Military and Veterans Student Success Center"/>
    <x v="82"/>
    <s v="(Blank)"/>
    <s v="Student Government *1"/>
    <x v="2"/>
    <n v="260.39999999999998"/>
    <n v="0"/>
    <n v="260.39999999999998"/>
    <n v="232.68"/>
  </r>
  <r>
    <s v="TAG001517 Student Government - Vice President's Executive Project"/>
    <x v="83"/>
    <s v="(Blank)"/>
    <s v="Student Government *1"/>
    <x v="0"/>
    <n v="8000"/>
    <n v="0"/>
    <n v="8000"/>
    <n v="2995.72"/>
  </r>
  <r>
    <s v="TAG001517 Student Government - Vice President's Executive Project"/>
    <x v="83"/>
    <s v="(Blank)"/>
    <s v="Student Government *1"/>
    <x v="2"/>
    <n v="224"/>
    <n v="0"/>
    <n v="224"/>
    <n v="83.88"/>
  </r>
  <r>
    <s v="TAG001518 Weeks of Welcome"/>
    <x v="84"/>
    <s v="(Blank)"/>
    <s v="Student Government *1"/>
    <x v="0"/>
    <n v="16500"/>
    <n v="0"/>
    <n v="16500"/>
    <n v="8560.4500000000007"/>
  </r>
  <r>
    <s v="TAG001518 Weeks of Welcome"/>
    <x v="84"/>
    <s v="(Blank)"/>
    <s v="Student Government *1"/>
    <x v="2"/>
    <n v="462"/>
    <n v="0"/>
    <n v="462"/>
    <n v="239.69"/>
  </r>
  <r>
    <s v="TAG001686 Davie/Broward Campus Rec - SG Reserve"/>
    <x v="85"/>
    <s v="P-7552(R) FY18 - BC-51-replace current flooring/tile @ entrance hallway"/>
    <s v="Student Government *1"/>
    <x v="0"/>
    <n v="0"/>
    <n v="8093.16"/>
    <n v="8093.16"/>
    <n v="6192.5"/>
  </r>
  <r>
    <s v="TAG001686 Davie/Broward Campus Rec - SG Reserve"/>
    <x v="85"/>
    <s v="(Blank)"/>
    <s v="Student Government *1"/>
    <x v="0"/>
    <n v="43000"/>
    <n v="-8093.16"/>
    <n v="34906.839999999997"/>
    <n v="9044.61"/>
  </r>
  <r>
    <s v="TAG001686 Davie/Broward Campus Rec - SG Reserve"/>
    <x v="85"/>
    <s v="(Blank)"/>
    <s v="Student Government *1"/>
    <x v="2"/>
    <n v="1204"/>
    <n v="0"/>
    <n v="1204"/>
    <n v="426.64"/>
  </r>
  <r>
    <s v="TAG001687 Davie Student Union - SG Reserve"/>
    <x v="86"/>
    <s v="(Blank)"/>
    <s v="Student Government *1"/>
    <x v="0"/>
    <n v="100000"/>
    <n v="0"/>
    <n v="100000"/>
    <n v="11.12"/>
  </r>
  <r>
    <s v="TAG001687 Davie Student Union - SG Reserve"/>
    <x v="86"/>
    <s v="(Blank)"/>
    <s v="Student Government *1"/>
    <x v="2"/>
    <n v="2800"/>
    <n v="0"/>
    <n v="2800"/>
    <n v="0.31"/>
  </r>
  <r>
    <s v="TAG001924 Campus Rec Jupiter - SG Reserve"/>
    <x v="87"/>
    <s v="(Blank)"/>
    <s v="Student Government *1"/>
    <x v="0"/>
    <n v="1000"/>
    <n v="0"/>
    <n v="1000"/>
    <n v="0"/>
  </r>
  <r>
    <s v="TAG001924 Campus Rec Jupiter - SG Reserve"/>
    <x v="87"/>
    <s v="(Blank)"/>
    <s v="Student Government *1"/>
    <x v="2"/>
    <n v="28"/>
    <n v="0"/>
    <n v="28"/>
    <n v="0"/>
  </r>
  <r>
    <s v="TAG001927 Student Government - Alternative Breaks Revenue"/>
    <x v="88"/>
    <s v="(Blank)"/>
    <s v="Student Government *1"/>
    <x v="0"/>
    <n v="10000"/>
    <n v="0"/>
    <n v="10000"/>
    <n v="3070.57"/>
  </r>
  <r>
    <s v="TAG001927 Student Government - Alternative Breaks Revenue"/>
    <x v="88"/>
    <s v="(Blank)"/>
    <s v="Student Government *1"/>
    <x v="2"/>
    <n v="280"/>
    <n v="0"/>
    <n v="280"/>
    <n v="85.98"/>
  </r>
  <r>
    <s v="TAG003502 Student Government - Student Involvement"/>
    <x v="89"/>
    <s v="(Blank)"/>
    <s v="Student Government *1"/>
    <x v="0"/>
    <n v="16000"/>
    <n v="-607.92999999999995"/>
    <n v="15392.07"/>
    <n v="15645.98"/>
  </r>
  <r>
    <s v="TAG003502 Student Government - Student Involvement"/>
    <x v="89"/>
    <s v="(Blank)"/>
    <s v="Student Government *1"/>
    <x v="2"/>
    <n v="5256.18"/>
    <n v="0"/>
    <n v="5256.18"/>
    <n v="5263.35"/>
  </r>
  <r>
    <s v="TAG003502 Student Government - Student Involvement"/>
    <x v="89"/>
    <s v="(Blank)"/>
    <s v="Student Government *1"/>
    <x v="3"/>
    <n v="19500"/>
    <n v="-6999.34"/>
    <n v="12500.66"/>
    <n v="12503.04"/>
  </r>
  <r>
    <s v="TAG003502 Student Government - Student Involvement"/>
    <x v="89"/>
    <s v="(Blank)"/>
    <s v="Student Government *1"/>
    <x v="4"/>
    <n v="152220.79999999999"/>
    <n v="7607.27"/>
    <n v="159828.07"/>
    <n v="159828.07999999999"/>
  </r>
  <r>
    <s v="TAG003543 Boca Raton Student Union"/>
    <x v="90"/>
    <s v="(Blank)"/>
    <s v="Student Government *1"/>
    <x v="4"/>
    <n v="540000"/>
    <n v="0"/>
    <n v="0"/>
    <n v="0"/>
  </r>
  <r>
    <s v="TAG003543 Boca Raton Student Union"/>
    <x v="90"/>
    <s v="(Blank)"/>
    <s v="Student Government *1"/>
    <x v="3"/>
    <n v="234875"/>
    <n v="0"/>
    <n v="0"/>
    <n v="0"/>
  </r>
  <r>
    <s v="TAG003543 Boca Raton Student Union"/>
    <x v="90"/>
    <s v="(Blank)"/>
    <s v="Student Government *1"/>
    <x v="0"/>
    <n v="893676"/>
    <n v="0"/>
    <n v="0"/>
    <n v="0"/>
  </r>
  <r>
    <s v="TAG003543 Boca Raton Student Union"/>
    <x v="90"/>
    <s v="(Blank)"/>
    <s v="Student Government *1"/>
    <x v="1"/>
    <n v="88000"/>
    <n v="0"/>
    <n v="0"/>
    <n v="0"/>
  </r>
  <r>
    <s v="TAG004958 Student Government - University Mascot"/>
    <x v="91"/>
    <s v="(Blank)"/>
    <s v="Student Government *1"/>
    <x v="0"/>
    <n v="20500"/>
    <n v="0"/>
    <n v="20500"/>
    <n v="8304.24"/>
  </r>
  <r>
    <s v="TAG004958 Student Government - University Mascot"/>
    <x v="91"/>
    <s v="(Blank)"/>
    <s v="Student Government *1"/>
    <x v="2"/>
    <n v="3255.44"/>
    <n v="0"/>
    <n v="3255.44"/>
    <n v="367.83"/>
  </r>
  <r>
    <s v="TAG004958 Student Government - University Mascot"/>
    <x v="91"/>
    <s v="(Blank)"/>
    <s v="Student Government *1"/>
    <x v="3"/>
    <n v="6480"/>
    <n v="0"/>
    <n v="6480"/>
    <n v="4833"/>
  </r>
  <r>
    <s v="TAG004958 Student Government - University Mascot"/>
    <x v="91"/>
    <s v="(Blank)"/>
    <s v="Student Government *1"/>
    <x v="1"/>
    <n v="2500"/>
    <n v="0"/>
    <n v="6480"/>
    <n v="4833"/>
  </r>
  <r>
    <s v="TAG005101 Student Government - University Mascot Revenue"/>
    <x v="92"/>
    <s v="(Blank)"/>
    <s v="Student Government *1"/>
    <x v="0"/>
    <n v="500"/>
    <n v="0"/>
    <n v="500"/>
    <n v="0"/>
  </r>
  <r>
    <s v="TAG005101 Student Government - University Mascot Revenue"/>
    <x v="92"/>
    <s v="(Blank)"/>
    <s v="Student Government *1"/>
    <x v="2"/>
    <n v="14"/>
    <n v="0"/>
    <n v="14"/>
    <n v="0"/>
  </r>
  <r>
    <s v="TAG005800 Davie University Center"/>
    <x v="93"/>
    <s v="(Blank)"/>
    <s v="Student Government *1"/>
    <x v="3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5">
  <r>
    <s v="TAG000493 Jupiter - Burrow Activity Center"/>
    <x v="0"/>
    <s v="(Blank)"/>
    <s v="Student Government *1"/>
    <x v="0"/>
    <n v="64766"/>
    <n v="0"/>
    <n v="0"/>
    <n v="0"/>
    <n v="0"/>
    <n v="0"/>
  </r>
  <r>
    <s v="TAG000493 Jupiter - Burrow Activity Center"/>
    <x v="0"/>
    <s v="(Blank)"/>
    <s v="Student Government *1"/>
    <x v="1"/>
    <n v="57160"/>
    <n v="0"/>
    <n v="0"/>
    <n v="0"/>
    <n v="0"/>
    <n v="0"/>
  </r>
  <r>
    <s v="TAG000493 Jupiter - Burrow Activity Center"/>
    <x v="0"/>
    <s v="(Blank)"/>
    <s v="Student Government *1"/>
    <x v="2"/>
    <n v="11765"/>
    <n v="0"/>
    <n v="0"/>
    <n v="0"/>
    <n v="0"/>
    <n v="0"/>
  </r>
  <r>
    <s v="TAG000493 Jupiter - Burrow Activity Center"/>
    <x v="0"/>
    <s v="(Blank)"/>
    <s v="Student Government *1"/>
    <x v="3"/>
    <n v="1000"/>
    <n v="0"/>
    <n v="0"/>
    <n v="0"/>
    <n v="0"/>
    <n v="0"/>
  </r>
  <r>
    <s v="TAG001230 Jupiter Burrow Student Union - SG Reserve"/>
    <x v="1"/>
    <s v="(Blank)"/>
    <s v="Student Government *1"/>
    <x v="2"/>
    <n v="1000"/>
    <n v="0"/>
    <n v="1000"/>
    <n v="0"/>
    <n v="0"/>
    <n v="0"/>
  </r>
  <r>
    <s v="TAG001230 Jupiter Burrow Student Union - SG Reserve"/>
    <x v="1"/>
    <s v="(Blank)"/>
    <s v="Student Government *1"/>
    <x v="4"/>
    <n v="28"/>
    <n v="0"/>
    <n v="28"/>
    <n v="0"/>
    <n v="0"/>
    <n v="0"/>
  </r>
  <r>
    <s v="TAG001231 Boca Rec Fit Equip Replacement - SG Reserve"/>
    <x v="2"/>
    <s v="P-7856(R) FY19 - BLDG 91/RM-ALL - Drywall repairs at recreation &amp; Fitness Center BLDG 91"/>
    <s v="Student Government *1"/>
    <x v="2"/>
    <n v="0"/>
    <n v="3287"/>
    <n v="3287"/>
    <n v="393"/>
    <n v="0"/>
    <n v="0"/>
  </r>
  <r>
    <s v="TAG001231 Boca Rec Fit Equip Replacement - SG Reserve"/>
    <x v="2"/>
    <s v="P-7857(R) FY19 - BLDG 91/RM-ALL - Fiber glass repair recreation &amp; Fitness Center BLDG 91"/>
    <s v="Student Government *1"/>
    <x v="2"/>
    <n v="0"/>
    <n v="18170"/>
    <n v="18170"/>
    <n v="13789"/>
    <n v="0"/>
    <n v="0"/>
  </r>
  <r>
    <s v="TAG001231 Boca Rec Fit Equip Replacement - SG Reserve"/>
    <x v="2"/>
    <s v="P-7955(R) FY20 - RC-91  Studio B Floor Replacement"/>
    <s v="Student Government *1"/>
    <x v="2"/>
    <n v="0"/>
    <n v="24864"/>
    <n v="24864"/>
    <n v="22200"/>
    <n v="0"/>
    <n v="0"/>
  </r>
  <r>
    <s v="TAG001231 Boca Rec Fit Equip Replacement - SG Reserve"/>
    <x v="2"/>
    <s v="P-7996(R) FY20 - Bldg.RC 91 Turnstile Replacement"/>
    <s v="Student Government *1"/>
    <x v="2"/>
    <n v="0"/>
    <n v="0"/>
    <n v="0"/>
    <n v="0"/>
    <n v="0"/>
    <n v="0"/>
  </r>
  <r>
    <s v="TAG001231 Boca Rec Fit Equip Replacement - SG Reserve"/>
    <x v="2"/>
    <s v="P-7997(R) FY20 - RC-91Campus Recreation 115E&amp;D-Replacing Tiles"/>
    <s v="Student Government *1"/>
    <x v="2"/>
    <n v="0"/>
    <n v="52655"/>
    <n v="52655"/>
    <n v="52655"/>
    <n v="0"/>
    <n v="0"/>
  </r>
  <r>
    <s v="TAG001231 Boca Rec Fit Equip Replacement - SG Reserve"/>
    <x v="2"/>
    <s v="(Blank)"/>
    <s v="Student Government *1"/>
    <x v="2"/>
    <n v="250000"/>
    <n v="-98976"/>
    <n v="151024"/>
    <n v="143015.87"/>
    <n v="0"/>
    <n v="0"/>
  </r>
  <r>
    <s v="TAG001231 Boca Rec Fit Equip Replacement - SG Reserve"/>
    <x v="2"/>
    <s v="(Blank)"/>
    <s v="Student Government *1"/>
    <x v="4"/>
    <n v="7000"/>
    <n v="0"/>
    <n v="7000"/>
    <n v="5493.87"/>
    <n v="0"/>
    <n v="0"/>
  </r>
  <r>
    <s v="TAG001284 VPSA A&amp;S Reserve"/>
    <x v="3"/>
    <s v="BT-685 FY17-CI+A - Student Union  Renovation-Boca"/>
    <s v="Student Government *1"/>
    <x v="2"/>
    <n v="0"/>
    <n v="850000"/>
    <n v="850000"/>
    <n v="587334.41"/>
    <n v="0"/>
    <n v="0"/>
  </r>
  <r>
    <s v="TAG001284 VPSA A&amp;S Reserve"/>
    <x v="3"/>
    <s v="(Blank)"/>
    <s v="Student Government *1"/>
    <x v="2"/>
    <n v="900000"/>
    <n v="-878400"/>
    <n v="21600"/>
    <n v="0"/>
    <n v="0"/>
    <n v="0"/>
  </r>
  <r>
    <s v="TAG001284 VPSA A&amp;S Reserve"/>
    <x v="3"/>
    <s v="(Blank)"/>
    <s v="Student Government *1"/>
    <x v="4"/>
    <n v="25200"/>
    <n v="0"/>
    <n v="25200"/>
    <n v="12749.92"/>
    <n v="0"/>
    <n v="0"/>
  </r>
  <r>
    <s v="TAG001285 Radio Station"/>
    <x v="4"/>
    <s v="(Blank)"/>
    <s v="Student Government *1"/>
    <x v="2"/>
    <n v="0"/>
    <n v="105.21"/>
    <n v="105.21"/>
    <n v="150.46"/>
    <n v="0"/>
    <n v="0"/>
  </r>
  <r>
    <s v="TAG001285 Radio Station"/>
    <x v="4"/>
    <s v="(Blank)"/>
    <s v="Student Government *1"/>
    <x v="4"/>
    <n v="289.35000000000002"/>
    <n v="0"/>
    <n v="289.35000000000002"/>
    <n v="48.18"/>
    <n v="0"/>
    <n v="0"/>
  </r>
  <r>
    <s v="TAG001285 Radio Station"/>
    <x v="4"/>
    <s v="(Blank)"/>
    <s v="Student Government *1"/>
    <x v="1"/>
    <n v="10334"/>
    <n v="-105.21"/>
    <n v="10228.790000000001"/>
    <n v="1570"/>
    <n v="0"/>
    <n v="0"/>
  </r>
  <r>
    <s v="TAG001286 UWC - Owl TV"/>
    <x v="5"/>
    <s v="(Blank)"/>
    <s v="Student Government *1"/>
    <x v="2"/>
    <n v="5000"/>
    <n v="-1310.53"/>
    <n v="3689.47"/>
    <n v="3146.03"/>
    <n v="0"/>
    <n v="0"/>
  </r>
  <r>
    <s v="TAG001286 UWC - Owl TV"/>
    <x v="5"/>
    <s v="(Blank)"/>
    <s v="Student Government *1"/>
    <x v="4"/>
    <n v="140"/>
    <n v="0"/>
    <n v="140"/>
    <n v="102.83"/>
    <n v="0"/>
    <n v="0"/>
  </r>
  <r>
    <s v="TAG001286 UWC - Owl TV"/>
    <x v="5"/>
    <s v="(Blank)"/>
    <s v="Student Government *1"/>
    <x v="1"/>
    <n v="0"/>
    <n v="1310.53"/>
    <n v="1310.53"/>
    <n v="1310.53"/>
    <n v="0"/>
    <n v="0"/>
  </r>
  <r>
    <s v="TAG001287 UWC - UP Publication"/>
    <x v="6"/>
    <s v="(Blank)"/>
    <s v="Student Government *1"/>
    <x v="2"/>
    <n v="0"/>
    <n v="5.96"/>
    <n v="5.96"/>
    <n v="5.8"/>
    <n v="0"/>
    <n v="0"/>
  </r>
  <r>
    <s v="TAG001287 UWC - UP Publication"/>
    <x v="6"/>
    <s v="(Blank)"/>
    <s v="Student Government *1"/>
    <x v="4"/>
    <n v="0"/>
    <n v="0"/>
    <n v="0"/>
    <n v="0.16"/>
    <n v="0"/>
    <n v="0"/>
  </r>
  <r>
    <s v="TAG001288 UP Publication"/>
    <x v="7"/>
    <s v="(Blank)"/>
    <s v="Student Government *1"/>
    <x v="2"/>
    <n v="0"/>
    <n v="13994.04"/>
    <n v="13994.04"/>
    <n v="4389.7299999999996"/>
    <n v="0"/>
    <n v="0"/>
  </r>
  <r>
    <s v="TAG001288 UP Publication"/>
    <x v="7"/>
    <s v="(Blank)"/>
    <s v="Student Government *1"/>
    <x v="4"/>
    <n v="0"/>
    <n v="0"/>
    <n v="0"/>
    <n v="122.92"/>
    <n v="0"/>
    <n v="0"/>
  </r>
  <r>
    <s v="TAG001289 Student Government - Program Board"/>
    <x v="8"/>
    <s v="(Blank)"/>
    <s v="Student Government *1"/>
    <x v="2"/>
    <n v="80000"/>
    <n v="0"/>
    <n v="80000"/>
    <n v="70063.77"/>
    <n v="0"/>
    <n v="0"/>
  </r>
  <r>
    <s v="TAG001289 Student Government - Program Board"/>
    <x v="8"/>
    <s v="(Blank)"/>
    <s v="Student Government *1"/>
    <x v="4"/>
    <n v="2240"/>
    <n v="0"/>
    <n v="2240"/>
    <n v="1961.45"/>
    <n v="0"/>
    <n v="0"/>
  </r>
  <r>
    <s v="TAG001290 Student Government - Homecoming"/>
    <x v="9"/>
    <s v="(Blank)"/>
    <s v="Student Government *1"/>
    <x v="2"/>
    <n v="4000"/>
    <n v="0"/>
    <n v="4000"/>
    <n v="3546.9"/>
    <n v="0"/>
    <n v="0"/>
  </r>
  <r>
    <s v="TAG001290 Student Government - Homecoming"/>
    <x v="9"/>
    <s v="(Blank)"/>
    <s v="Student Government *1"/>
    <x v="4"/>
    <n v="112"/>
    <n v="0"/>
    <n v="112"/>
    <n v="99.31"/>
    <n v="0"/>
    <n v="0"/>
  </r>
  <r>
    <s v="TAG001291 Student Government - Revenue"/>
    <x v="10"/>
    <s v="(Blank)"/>
    <s v="Student Government *1"/>
    <x v="2"/>
    <n v="500"/>
    <n v="0"/>
    <n v="500"/>
    <n v="187.1"/>
    <n v="0"/>
    <n v="0"/>
  </r>
  <r>
    <s v="TAG001291 Student Government - Revenue"/>
    <x v="10"/>
    <s v="(Blank)"/>
    <s v="Student Government *1"/>
    <x v="4"/>
    <n v="14"/>
    <n v="0"/>
    <n v="14"/>
    <n v="5.24"/>
    <n v="0"/>
    <n v="0"/>
  </r>
  <r>
    <s v="TAG001292 Student Government - Book Loan Replacement"/>
    <x v="11"/>
    <s v="(Blank)"/>
    <s v="Student Government *1"/>
    <x v="2"/>
    <n v="1680"/>
    <n v="0"/>
    <n v="1680"/>
    <n v="0"/>
    <n v="0"/>
    <n v="0"/>
  </r>
  <r>
    <s v="TAG001292 Student Government - Book Loan Replacement"/>
    <x v="11"/>
    <s v="(Blank)"/>
    <s v="Student Government *1"/>
    <x v="4"/>
    <n v="8537.0400000000009"/>
    <n v="0"/>
    <n v="8537.0400000000009"/>
    <n v="26466.720000000001"/>
    <n v="0"/>
    <n v="0"/>
  </r>
  <r>
    <s v="TAG001294 Student Government - Student Life and Recreation - Jupiter"/>
    <x v="12"/>
    <s v="(Blank)"/>
    <s v="Student Government *1"/>
    <x v="1"/>
    <n v="51383"/>
    <n v="0"/>
    <n v="0"/>
    <n v="0"/>
    <n v="0"/>
    <n v="0"/>
  </r>
  <r>
    <s v="TAG001294 Student Government - Student Life and Recreation - Jupiter"/>
    <x v="12"/>
    <s v="(Blank)"/>
    <s v="Student Government *1"/>
    <x v="2"/>
    <n v="134500"/>
    <n v="0"/>
    <n v="0"/>
    <n v="0"/>
    <n v="0"/>
    <n v="0"/>
  </r>
  <r>
    <s v="TAG001294 Student Government - Student Life and Recreation - Jupiter"/>
    <x v="12"/>
    <s v="(Blank)"/>
    <s v="Student Government *1"/>
    <x v="3"/>
    <n v="7250"/>
    <n v="0"/>
    <n v="0"/>
    <n v="0"/>
    <n v="0"/>
    <n v="0"/>
  </r>
  <r>
    <s v="TAG001295 Student Government - Wellness Center - Broward"/>
    <x v="13"/>
    <s v="(Blank)"/>
    <s v="Student Government *1"/>
    <x v="0"/>
    <n v="51948"/>
    <n v="0"/>
    <n v="0"/>
    <n v="0"/>
    <n v="0"/>
    <n v="0"/>
  </r>
  <r>
    <s v="TAG001295 Student Government - Wellness Center - Broward"/>
    <x v="13"/>
    <s v="(Blank)"/>
    <s v="Student Government *1"/>
    <x v="1"/>
    <n v="83644"/>
    <n v="0"/>
    <n v="0"/>
    <n v="0"/>
    <n v="0"/>
    <n v="0"/>
  </r>
  <r>
    <s v="TAG001295 Student Government - Wellness Center - Broward"/>
    <x v="13"/>
    <s v="(Blank)"/>
    <s v="Student Government *1"/>
    <x v="2"/>
    <n v="36580"/>
    <n v="0"/>
    <n v="0"/>
    <n v="0"/>
    <n v="0"/>
    <n v="0"/>
  </r>
  <r>
    <s v="TAG001295 Student Government - Wellness Center - Broward"/>
    <x v="13"/>
    <s v="(Blank)"/>
    <s v="Student Government *1"/>
    <x v="3"/>
    <n v="25000"/>
    <n v="0"/>
    <n v="0"/>
    <n v="0"/>
    <n v="0"/>
    <n v="0"/>
  </r>
  <r>
    <s v="TAG001296 Student Government - Owl Production - Broward"/>
    <x v="14"/>
    <s v="(Blank)"/>
    <s v="Student Government *1"/>
    <x v="2"/>
    <n v="92685"/>
    <n v="0"/>
    <n v="92685"/>
    <n v="50274.59"/>
    <n v="0"/>
    <n v="0"/>
  </r>
  <r>
    <s v="TAG001296 Student Government - Owl Production - Broward"/>
    <x v="14"/>
    <s v="(Blank)"/>
    <s v="Student Government *1"/>
    <x v="4"/>
    <n v="3365.04"/>
    <n v="0"/>
    <n v="3365.04"/>
    <n v="1935.97"/>
    <n v="0"/>
    <n v="0"/>
  </r>
  <r>
    <s v="TAG001296 Student Government - Owl Production - Broward"/>
    <x v="14"/>
    <s v="(Blank)"/>
    <s v="Student Government *1"/>
    <x v="1"/>
    <n v="27495"/>
    <n v="-3804"/>
    <n v="23691"/>
    <n v="20298.62"/>
    <n v="0"/>
    <n v="0"/>
  </r>
  <r>
    <s v="TAG001297 Student Government - Involvement and Leadership - Davie"/>
    <x v="15"/>
    <s v="(Blank)"/>
    <s v="Student Government *1"/>
    <x v="2"/>
    <n v="13176"/>
    <n v="-4465.6099999999997"/>
    <n v="8710.39"/>
    <n v="4922.21"/>
    <n v="0"/>
    <n v="0"/>
  </r>
  <r>
    <s v="TAG001297 Student Government - Involvement and Leadership - Davie"/>
    <x v="15"/>
    <s v="(Blank)"/>
    <s v="Student Government *1"/>
    <x v="4"/>
    <n v="2345.5300000000002"/>
    <n v="0"/>
    <n v="2345.5300000000002"/>
    <n v="2008.38"/>
    <n v="0"/>
    <n v="0"/>
  </r>
  <r>
    <s v="TAG001297 Student Government - Involvement and Leadership - Davie"/>
    <x v="15"/>
    <s v="(Blank)"/>
    <s v="Student Government *1"/>
    <x v="1"/>
    <n v="9200"/>
    <n v="-549"/>
    <n v="8651"/>
    <n v="7247.5"/>
    <n v="0"/>
    <n v="0"/>
  </r>
  <r>
    <s v="TAG001297 Student Government - Involvement and Leadership - Davie"/>
    <x v="15"/>
    <s v="(Blank)"/>
    <s v="Student Government *1"/>
    <x v="0"/>
    <n v="61392.98"/>
    <n v="4465.6099999999997"/>
    <n v="65858.59"/>
    <n v="65858.59"/>
    <n v="0"/>
    <n v="0"/>
  </r>
  <r>
    <s v="TAG001298 Student Government - Student Accessibility Services Broward"/>
    <x v="16"/>
    <s v="(Blank)"/>
    <s v="Student Government *1"/>
    <x v="2"/>
    <n v="3000"/>
    <n v="0"/>
    <n v="3000"/>
    <n v="2951.5"/>
    <n v="0"/>
    <n v="0"/>
  </r>
  <r>
    <s v="TAG001298 Student Government - Student Accessibility Services Broward"/>
    <x v="16"/>
    <s v="(Blank)"/>
    <s v="Student Government *1"/>
    <x v="4"/>
    <n v="84"/>
    <n v="0"/>
    <n v="84"/>
    <n v="59.34"/>
    <n v="0"/>
    <n v="0"/>
  </r>
  <r>
    <s v="TAG001299 Student Government - Volunteer Center - Broward"/>
    <x v="17"/>
    <s v="(Blank)"/>
    <s v="Student Government *1"/>
    <x v="2"/>
    <n v="4400"/>
    <n v="0"/>
    <n v="4400"/>
    <n v="2638.64"/>
    <n v="0"/>
    <n v="0"/>
  </r>
  <r>
    <s v="TAG001299 Student Government - Volunteer Center - Broward"/>
    <x v="17"/>
    <s v="(Blank)"/>
    <s v="Student Government *1"/>
    <x v="4"/>
    <n v="123.2"/>
    <n v="0"/>
    <n v="123.2"/>
    <n v="73.87"/>
    <n v="0"/>
    <n v="0"/>
  </r>
  <r>
    <s v="TAG001300 Student Government - Achievement Awards - Broward"/>
    <x v="18"/>
    <s v="(Blank)"/>
    <s v="Student Government *1"/>
    <x v="2"/>
    <n v="5600"/>
    <n v="0"/>
    <n v="5600"/>
    <n v="1768.44"/>
    <n v="0"/>
    <n v="0"/>
  </r>
  <r>
    <s v="TAG001300 Student Government - Achievement Awards - Broward"/>
    <x v="18"/>
    <s v="(Blank)"/>
    <s v="Student Government *1"/>
    <x v="4"/>
    <n v="156.80000000000001"/>
    <n v="0"/>
    <n v="156.80000000000001"/>
    <n v="49.52"/>
    <n v="0"/>
    <n v="0"/>
  </r>
  <r>
    <s v="TAG001301 Student Government - Broward House Projects"/>
    <x v="19"/>
    <s v="(Blank)"/>
    <s v="Student Government *1"/>
    <x v="2"/>
    <n v="4600"/>
    <n v="0"/>
    <n v="4600"/>
    <n v="489.06"/>
    <n v="0"/>
    <n v="0"/>
  </r>
  <r>
    <s v="TAG001301 Student Government - Broward House Projects"/>
    <x v="19"/>
    <s v="(Blank)"/>
    <s v="Student Government *1"/>
    <x v="4"/>
    <n v="248.5"/>
    <n v="0"/>
    <n v="248.5"/>
    <n v="18.03"/>
    <n v="0"/>
    <n v="0"/>
  </r>
  <r>
    <s v="TAG001301 Student Government - Broward House Projects"/>
    <x v="19"/>
    <s v="(Blank)"/>
    <s v="Student Government *1"/>
    <x v="1"/>
    <n v="4275"/>
    <n v="-1954"/>
    <n v="2321"/>
    <n v="196.2"/>
    <n v="0"/>
    <n v="0"/>
  </r>
  <r>
    <s v="TAG001307 Student Government - Cultural Awareness - Broward"/>
    <x v="20"/>
    <s v="(Blank)"/>
    <s v="Student Government *1"/>
    <x v="2"/>
    <n v="5994"/>
    <n v="-700"/>
    <n v="5294"/>
    <n v="4372.97"/>
    <n v="0"/>
    <n v="0"/>
  </r>
  <r>
    <s v="TAG001307 Student Government - Cultural Awareness - Broward"/>
    <x v="20"/>
    <s v="(Blank)"/>
    <s v="Student Government *1"/>
    <x v="4"/>
    <n v="265.83"/>
    <n v="0"/>
    <n v="265.83"/>
    <n v="197.47"/>
    <n v="0"/>
    <n v="0"/>
  </r>
  <r>
    <s v="TAG001307 Student Government - Cultural Awareness - Broward"/>
    <x v="20"/>
    <s v="(Blank)"/>
    <s v="Student Government *1"/>
    <x v="1"/>
    <n v="3500"/>
    <n v="700"/>
    <n v="4200"/>
    <n v="2680"/>
    <n v="0"/>
    <n v="0"/>
  </r>
  <r>
    <s v="TAG001308 Broward Campus - Student Services"/>
    <x v="21"/>
    <s v="(Blank)"/>
    <s v="Student Government *1"/>
    <x v="2"/>
    <n v="1597"/>
    <n v="0"/>
    <n v="1597"/>
    <n v="1241.6199999999999"/>
    <n v="0"/>
    <n v="0"/>
  </r>
  <r>
    <s v="TAG001308 Broward Campus - Student Services"/>
    <x v="21"/>
    <s v="(Blank)"/>
    <s v="Student Government *1"/>
    <x v="4"/>
    <n v="44.72"/>
    <n v="0"/>
    <n v="44.72"/>
    <n v="24.19"/>
    <n v="0"/>
    <n v="0"/>
  </r>
  <r>
    <s v="TAG001309 Student Government - Operations - Davie"/>
    <x v="22"/>
    <s v="(Blank)"/>
    <s v="Student Government *1"/>
    <x v="0"/>
    <n v="120789"/>
    <n v="0"/>
    <n v="0"/>
    <n v="0"/>
    <n v="0"/>
    <n v="0"/>
  </r>
  <r>
    <s v="TAG001309 Student Government - Operations - Davie"/>
    <x v="22"/>
    <s v="(Blank)"/>
    <s v="Student Government *1"/>
    <x v="1"/>
    <n v="146020"/>
    <n v="0"/>
    <n v="0"/>
    <n v="0"/>
    <n v="0"/>
    <n v="0"/>
  </r>
  <r>
    <s v="TAG001309 Student Government - Operations - Davie"/>
    <x v="22"/>
    <s v="(Blank)"/>
    <s v="Student Government *1"/>
    <x v="2"/>
    <n v="101200"/>
    <n v="0"/>
    <n v="0"/>
    <n v="0"/>
    <n v="0"/>
    <n v="0"/>
  </r>
  <r>
    <s v="TAG001310 Student Government - S.A.V.I - Jupiter"/>
    <x v="23"/>
    <s v="(Blank)"/>
    <s v="Student Government *1"/>
    <x v="2"/>
    <n v="6100"/>
    <n v="0"/>
    <n v="6100"/>
    <n v="2037.32"/>
    <n v="0"/>
    <n v="0"/>
  </r>
  <r>
    <s v="TAG001310 Student Government - S.A.V.I - Jupiter"/>
    <x v="23"/>
    <s v="(Blank)"/>
    <s v="Student Government *1"/>
    <x v="4"/>
    <n v="170.8"/>
    <n v="0"/>
    <n v="170.8"/>
    <n v="57.04"/>
    <n v="0"/>
    <n v="0"/>
  </r>
  <r>
    <s v="TAG001311 Student Government - Program Board - Jupiter"/>
    <x v="24"/>
    <s v="(Blank)"/>
    <s v="Student Government *1"/>
    <x v="2"/>
    <n v="90500"/>
    <n v="0"/>
    <n v="90500"/>
    <n v="47220.04"/>
    <n v="0"/>
    <n v="0"/>
  </r>
  <r>
    <s v="TAG001311 Student Government - Program Board - Jupiter"/>
    <x v="24"/>
    <s v="(Blank)"/>
    <s v="Student Government *1"/>
    <x v="4"/>
    <n v="3054.24"/>
    <n v="0"/>
    <n v="3054.24"/>
    <n v="1698.87"/>
    <n v="0"/>
    <n v="0"/>
  </r>
  <r>
    <s v="TAG001311 Student Government - Program Board - Jupiter"/>
    <x v="24"/>
    <s v="(Blank)"/>
    <s v="Student Government *1"/>
    <x v="1"/>
    <n v="18580"/>
    <n v="-1474"/>
    <n v="17106"/>
    <n v="13453.93"/>
    <n v="0"/>
    <n v="0"/>
  </r>
  <r>
    <s v="TAG001313 Student Government - Campus Recreation Facility Ops"/>
    <x v="25"/>
    <s v="(Blank)"/>
    <s v="Student Government *1"/>
    <x v="0"/>
    <n v="759974"/>
    <n v="0"/>
    <n v="0"/>
    <n v="0"/>
    <n v="0"/>
    <n v="0"/>
  </r>
  <r>
    <s v="TAG001313 Student Government - Campus Recreation Facility Ops"/>
    <x v="25"/>
    <s v="(Blank)"/>
    <s v="Student Government *1"/>
    <x v="1"/>
    <n v="398414"/>
    <n v="0"/>
    <n v="0"/>
    <n v="0"/>
    <n v="0"/>
    <n v="0"/>
  </r>
  <r>
    <s v="TAG001313 Student Government - Campus Recreation Facility Ops"/>
    <x v="25"/>
    <s v="(Blank)"/>
    <s v="Student Government *1"/>
    <x v="2"/>
    <n v="449000"/>
    <n v="0"/>
    <n v="0"/>
    <n v="0"/>
    <n v="0"/>
    <n v="0"/>
  </r>
  <r>
    <s v="TAG001313 Student Government - Campus Recreation Facility Ops"/>
    <x v="25"/>
    <s v="(Blank)"/>
    <s v="Student Government *1"/>
    <x v="3"/>
    <n v="101000"/>
    <n v="0"/>
    <n v="0"/>
    <n v="0"/>
    <n v="0"/>
    <n v="0"/>
  </r>
  <r>
    <s v="TAG001315 Student Government - Banquet"/>
    <x v="26"/>
    <s v="(Blank)"/>
    <s v="Student Government *1"/>
    <x v="2"/>
    <n v="4500"/>
    <n v="0"/>
    <n v="4500"/>
    <n v="1367"/>
    <n v="0"/>
    <n v="0"/>
  </r>
  <r>
    <s v="TAG001315 Student Government - Banquet"/>
    <x v="26"/>
    <s v="(Blank)"/>
    <s v="Student Government *1"/>
    <x v="4"/>
    <n v="126"/>
    <n v="0"/>
    <n v="126"/>
    <n v="38.28"/>
    <n v="0"/>
    <n v="0"/>
  </r>
  <r>
    <s v="TAG001316 Student Government - Student Affairs - Jupiter"/>
    <x v="27"/>
    <s v="(Blank)"/>
    <s v="Student Government *1"/>
    <x v="2"/>
    <n v="5418"/>
    <n v="0"/>
    <n v="5418"/>
    <n v="2007.78"/>
    <n v="0"/>
    <n v="0"/>
  </r>
  <r>
    <s v="TAG001316 Student Government - Student Affairs - Jupiter"/>
    <x v="27"/>
    <s v="(Blank)"/>
    <s v="Student Government *1"/>
    <x v="4"/>
    <n v="151.69999999999999"/>
    <n v="0"/>
    <n v="151.69999999999999"/>
    <n v="56.82"/>
    <n v="0"/>
    <n v="0"/>
  </r>
  <r>
    <s v="TAG001317 Sport Club Council"/>
    <x v="28"/>
    <s v="(Blank)"/>
    <s v="Student Government *1"/>
    <x v="2"/>
    <n v="71984"/>
    <n v="0"/>
    <n v="71984"/>
    <n v="57504.68"/>
    <n v="0"/>
    <n v="0"/>
  </r>
  <r>
    <s v="TAG001317 Sport Club Council"/>
    <x v="28"/>
    <s v="(Blank)"/>
    <s v="Student Government *1"/>
    <x v="4"/>
    <n v="2015.55"/>
    <n v="0"/>
    <n v="2015.55"/>
    <n v="1416.71"/>
    <n v="0"/>
    <n v="0"/>
  </r>
  <r>
    <s v="TAG001319 Student Government - House Projects - Jupiter"/>
    <x v="29"/>
    <s v="(Blank)"/>
    <s v="Student Government *1"/>
    <x v="2"/>
    <n v="1100"/>
    <n v="637.23"/>
    <n v="1737.23"/>
    <n v="793.15"/>
    <n v="0"/>
    <n v="0"/>
  </r>
  <r>
    <s v="TAG001319 Student Government - House Projects - Jupiter"/>
    <x v="29"/>
    <s v="(Blank)"/>
    <s v="Student Government *1"/>
    <x v="4"/>
    <n v="149.52000000000001"/>
    <n v="0"/>
    <n v="149.52000000000001"/>
    <n v="101.2"/>
    <n v="0"/>
    <n v="0"/>
  </r>
  <r>
    <s v="TAG001319 Student Government - House Projects - Jupiter"/>
    <x v="29"/>
    <s v="(Blank)"/>
    <s v="Student Government *1"/>
    <x v="1"/>
    <n v="4240"/>
    <n v="-911.23"/>
    <n v="3328.77"/>
    <n v="3101.27"/>
    <n v="0"/>
    <n v="0"/>
  </r>
  <r>
    <s v="TAG001320 Student Government - House Projects"/>
    <x v="30"/>
    <s v="(Blank)"/>
    <s v="Student Government *1"/>
    <x v="2"/>
    <n v="4500"/>
    <n v="0"/>
    <n v="4500"/>
    <n v="3007.55"/>
    <n v="0"/>
    <n v="0"/>
  </r>
  <r>
    <s v="TAG001320 Student Government - House Projects"/>
    <x v="30"/>
    <s v="(Blank)"/>
    <s v="Student Government *1"/>
    <x v="4"/>
    <n v="126"/>
    <n v="0"/>
    <n v="126"/>
    <n v="84.21"/>
    <n v="0"/>
    <n v="0"/>
  </r>
  <r>
    <s v="TAG001321 Student Government - Governor Executive Projects Broward"/>
    <x v="31"/>
    <s v="(Blank)"/>
    <s v="Student Government *1"/>
    <x v="2"/>
    <n v="18426"/>
    <n v="0"/>
    <n v="18426"/>
    <n v="5552.94"/>
    <n v="0"/>
    <n v="0"/>
  </r>
  <r>
    <s v="TAG001321 Student Government - Governor Executive Projects Broward"/>
    <x v="31"/>
    <s v="(Blank)"/>
    <s v="Student Government *1"/>
    <x v="4"/>
    <n v="515.92999999999995"/>
    <n v="0"/>
    <n v="515.92999999999995"/>
    <n v="155.49"/>
    <n v="0"/>
    <n v="0"/>
  </r>
  <r>
    <s v="TAG001322 Student Government - Governor Executive Projects Jupiter"/>
    <x v="32"/>
    <s v="(Blank)"/>
    <s v="Student Government *1"/>
    <x v="2"/>
    <n v="16800"/>
    <n v="6203"/>
    <n v="23003"/>
    <n v="15087.32"/>
    <n v="0"/>
    <n v="0"/>
  </r>
  <r>
    <s v="TAG001322 Student Government - Governor Executive Projects Jupiter"/>
    <x v="32"/>
    <s v="(Blank)"/>
    <s v="Student Government *1"/>
    <x v="4"/>
    <n v="470.4"/>
    <n v="0"/>
    <n v="470.4"/>
    <n v="421.02"/>
    <n v="0"/>
    <n v="0"/>
  </r>
  <r>
    <s v="TAG001323 Diversity Student Services - Jupiter"/>
    <x v="33"/>
    <s v="(Blank)"/>
    <s v="Student Government *1"/>
    <x v="2"/>
    <n v="10450"/>
    <n v="0"/>
    <n v="10450"/>
    <n v="5797.3"/>
    <n v="0"/>
    <n v="0"/>
  </r>
  <r>
    <s v="TAG001323 Diversity Student Services - Jupiter"/>
    <x v="33"/>
    <s v="(Blank)"/>
    <s v="Student Government *1"/>
    <x v="4"/>
    <n v="292.60000000000002"/>
    <n v="0"/>
    <n v="292.60000000000002"/>
    <n v="162.32"/>
    <n v="0"/>
    <n v="0"/>
  </r>
  <r>
    <s v="TAG001324 COSO Administration"/>
    <x v="34"/>
    <s v="(Blank)"/>
    <s v="Student Government *1"/>
    <x v="2"/>
    <n v="28831"/>
    <n v="0"/>
    <n v="28831"/>
    <n v="23689.57"/>
    <n v="0"/>
    <n v="0"/>
  </r>
  <r>
    <s v="TAG001324 COSO Administration"/>
    <x v="34"/>
    <s v="(Blank)"/>
    <s v="Student Government *1"/>
    <x v="4"/>
    <n v="1304.77"/>
    <n v="0"/>
    <n v="1304.77"/>
    <n v="870.57"/>
    <n v="0"/>
    <n v="0"/>
  </r>
  <r>
    <s v="TAG001324 COSO Administration"/>
    <x v="34"/>
    <s v="(Blank)"/>
    <s v="Student Government *1"/>
    <x v="1"/>
    <n v="17768"/>
    <n v="-3103"/>
    <n v="14665"/>
    <n v="9732.0499999999993"/>
    <n v="0"/>
    <n v="0"/>
  </r>
  <r>
    <s v="TAG001325 Campus Student Government Marketing - Jupiter"/>
    <x v="35"/>
    <s v="(Blank)"/>
    <s v="Student Government *1"/>
    <x v="2"/>
    <n v="3500"/>
    <n v="0"/>
    <n v="3500"/>
    <n v="586.74"/>
    <n v="0"/>
    <n v="0"/>
  </r>
  <r>
    <s v="TAG001325 Campus Student Government Marketing - Jupiter"/>
    <x v="35"/>
    <s v="(Blank)"/>
    <s v="Student Government *1"/>
    <x v="4"/>
    <n v="98"/>
    <n v="0"/>
    <n v="98"/>
    <n v="16.43"/>
    <n v="0"/>
    <n v="0"/>
  </r>
  <r>
    <s v="TAG001326 Campus Inter-Club Council - Jupiter"/>
    <x v="36"/>
    <s v="(Blank)"/>
    <s v="Student Government *1"/>
    <x v="2"/>
    <n v="6780"/>
    <n v="0"/>
    <n v="6780"/>
    <n v="5374.1"/>
    <n v="0"/>
    <n v="0"/>
  </r>
  <r>
    <s v="TAG001326 Campus Inter-Club Council - Jupiter"/>
    <x v="36"/>
    <s v="(Blank)"/>
    <s v="Student Government *1"/>
    <x v="4"/>
    <n v="189.84"/>
    <n v="0"/>
    <n v="189.84"/>
    <n v="143.72"/>
    <n v="0"/>
    <n v="0"/>
  </r>
  <r>
    <s v="TAG001327 Campus Club Accounts - Broward"/>
    <x v="37"/>
    <s v="(Blank)"/>
    <s v="Student Government *1"/>
    <x v="2"/>
    <n v="15000"/>
    <n v="0"/>
    <n v="15000"/>
    <n v="6919.38"/>
    <n v="0"/>
    <n v="0"/>
  </r>
  <r>
    <s v="TAG001327 Campus Club Accounts - Broward"/>
    <x v="37"/>
    <s v="(Blank)"/>
    <s v="Student Government *1"/>
    <x v="4"/>
    <n v="420"/>
    <n v="0"/>
    <n v="420"/>
    <n v="115.21"/>
    <n v="0"/>
    <n v="0"/>
  </r>
  <r>
    <s v="TAG001328 Campus Club Accounts - Jupiter"/>
    <x v="38"/>
    <s v="(Blank)"/>
    <s v="Student Government *1"/>
    <x v="2"/>
    <n v="20000"/>
    <n v="0"/>
    <n v="20000"/>
    <n v="7321.24"/>
    <n v="0"/>
    <n v="0"/>
  </r>
  <r>
    <s v="TAG001328 Campus Club Accounts - Jupiter"/>
    <x v="38"/>
    <s v="(Blank)"/>
    <s v="Student Government *1"/>
    <x v="4"/>
    <n v="560"/>
    <n v="0"/>
    <n v="560"/>
    <n v="124.06"/>
    <n v="0"/>
    <n v="0"/>
  </r>
  <r>
    <s v="TAG001329 Student Government - Stipends - Broward"/>
    <x v="39"/>
    <s v="(Blank)"/>
    <s v="Student Government *1"/>
    <x v="2"/>
    <n v="0"/>
    <n v="526.27"/>
    <n v="526.27"/>
    <n v="526.27"/>
    <n v="0"/>
    <n v="0"/>
  </r>
  <r>
    <s v="TAG001329 Student Government - Stipends - Broward"/>
    <x v="39"/>
    <s v="(Blank)"/>
    <s v="Student Government *1"/>
    <x v="4"/>
    <n v="2429.14"/>
    <n v="0"/>
    <n v="2429.14"/>
    <n v="1664.39"/>
    <n v="0"/>
    <n v="0"/>
  </r>
  <r>
    <s v="TAG001329 Student Government - Stipends - Broward"/>
    <x v="39"/>
    <s v="(Blank)"/>
    <s v="Student Government *1"/>
    <x v="1"/>
    <n v="86755"/>
    <n v="-10374.27"/>
    <n v="76380.73"/>
    <n v="64711.15"/>
    <n v="0"/>
    <n v="0"/>
  </r>
  <r>
    <s v="TAG001330 Student Government - Stipends"/>
    <x v="40"/>
    <s v="(Blank)"/>
    <s v="Student Government *1"/>
    <x v="2"/>
    <n v="400"/>
    <n v="138.18"/>
    <n v="538.17999999999995"/>
    <n v="538.17999999999995"/>
    <n v="0"/>
    <n v="0"/>
  </r>
  <r>
    <s v="TAG001330 Student Government - Stipends"/>
    <x v="40"/>
    <s v="(Blank)"/>
    <s v="Student Government *1"/>
    <x v="4"/>
    <n v="3233.69"/>
    <n v="0"/>
    <n v="3233.69"/>
    <n v="1857.83"/>
    <n v="0"/>
    <n v="0"/>
  </r>
  <r>
    <s v="TAG001330 Student Government - Stipends"/>
    <x v="40"/>
    <s v="(Blank)"/>
    <s v="Student Government *1"/>
    <x v="1"/>
    <n v="115089"/>
    <n v="-16911.18"/>
    <n v="98177.82"/>
    <n v="72630.429999999993"/>
    <n v="0"/>
    <n v="0"/>
  </r>
  <r>
    <s v="TAG001331 Student Government - Student Accessibility Services"/>
    <x v="41"/>
    <s v="(Blank)"/>
    <s v="Student Government *1"/>
    <x v="2"/>
    <n v="8000"/>
    <n v="0"/>
    <n v="8000"/>
    <n v="6096"/>
    <n v="0"/>
    <n v="0"/>
  </r>
  <r>
    <s v="TAG001331 Student Government - Student Accessibility Services"/>
    <x v="41"/>
    <s v="(Blank)"/>
    <s v="Student Government *1"/>
    <x v="4"/>
    <n v="224"/>
    <n v="0"/>
    <n v="224"/>
    <n v="170.69"/>
    <n v="0"/>
    <n v="0"/>
  </r>
  <r>
    <s v="TAG001332 Student Government - Night Owls"/>
    <x v="42"/>
    <s v="(Blank)"/>
    <s v="Student Government *1"/>
    <x v="2"/>
    <n v="27592"/>
    <n v="10000"/>
    <n v="37592"/>
    <n v="26286.32"/>
    <n v="0"/>
    <n v="0"/>
  </r>
  <r>
    <s v="TAG001332 Student Government - Night Owls"/>
    <x v="42"/>
    <s v="(Blank)"/>
    <s v="Student Government *1"/>
    <x v="4"/>
    <n v="3030.5"/>
    <n v="0"/>
    <n v="3030.5"/>
    <n v="1601.65"/>
    <n v="0"/>
    <n v="0"/>
  </r>
  <r>
    <s v="TAG001332 Student Government - Night Owls"/>
    <x v="42"/>
    <s v="(Blank)"/>
    <s v="Student Government *1"/>
    <x v="1"/>
    <n v="80640"/>
    <n v="-19346"/>
    <n v="61294"/>
    <n v="31024.86"/>
    <n v="0"/>
    <n v="0"/>
  </r>
  <r>
    <s v="TAG001333 Student Government - ICC Revenue - Broward"/>
    <x v="43"/>
    <s v="(Blank)"/>
    <s v="Student Government *1"/>
    <x v="2"/>
    <n v="1450"/>
    <n v="0"/>
    <n v="1450"/>
    <n v="187.03"/>
    <n v="0"/>
    <n v="0"/>
  </r>
  <r>
    <s v="TAG001333 Student Government - ICC Revenue - Broward"/>
    <x v="43"/>
    <s v="(Blank)"/>
    <s v="Student Government *1"/>
    <x v="4"/>
    <n v="40.6"/>
    <n v="0"/>
    <n v="40.6"/>
    <n v="5.24"/>
    <n v="0"/>
    <n v="0"/>
  </r>
  <r>
    <s v="TAG001334 Student Government - Governor - Projects"/>
    <x v="44"/>
    <s v="(Blank)"/>
    <s v="Student Government *1"/>
    <x v="2"/>
    <n v="30000"/>
    <n v="0"/>
    <n v="30000"/>
    <n v="14869.01"/>
    <n v="0"/>
    <n v="0"/>
  </r>
  <r>
    <s v="TAG001334 Student Government - Governor - Projects"/>
    <x v="44"/>
    <s v="(Blank)"/>
    <s v="Student Government *1"/>
    <x v="4"/>
    <n v="840"/>
    <n v="0"/>
    <n v="840"/>
    <n v="403.46"/>
    <n v="0"/>
    <n v="0"/>
  </r>
  <r>
    <s v="TAG001336 Student Government - COSO"/>
    <x v="45"/>
    <s v="(Blank)"/>
    <s v="Student Government *1"/>
    <x v="2"/>
    <n v="142996"/>
    <n v="0"/>
    <n v="142996"/>
    <n v="92996.89"/>
    <n v="0"/>
    <n v="0"/>
  </r>
  <r>
    <s v="TAG001336 Student Government - COSO"/>
    <x v="45"/>
    <s v="(Blank)"/>
    <s v="Student Government *1"/>
    <x v="4"/>
    <n v="4003.89"/>
    <n v="0"/>
    <n v="4003.89"/>
    <n v="2642.75"/>
    <n v="0"/>
    <n v="0"/>
  </r>
  <r>
    <s v="TAG001337 Student Government - House Contingency Broward"/>
    <x v="46"/>
    <s v="(Blank)"/>
    <s v="Student Government *1"/>
    <x v="2"/>
    <n v="3216"/>
    <n v="0"/>
    <n v="3216"/>
    <n v="0"/>
    <n v="0"/>
    <n v="0"/>
  </r>
  <r>
    <s v="TAG001337 Student Government - House Contingency Broward"/>
    <x v="46"/>
    <s v="(Blank)"/>
    <s v="Student Government *1"/>
    <x v="4"/>
    <n v="90.05"/>
    <n v="0"/>
    <n v="90.05"/>
    <n v="0"/>
    <n v="0"/>
    <n v="0"/>
  </r>
  <r>
    <s v="TAG001339 Student Government - Contingency"/>
    <x v="47"/>
    <s v="(Blank)"/>
    <s v="Student Government *1"/>
    <x v="2"/>
    <n v="12549"/>
    <n v="0"/>
    <n v="12549"/>
    <n v="1716.55"/>
    <n v="0"/>
    <n v="0"/>
  </r>
  <r>
    <s v="TAG001339 Student Government - Contingency"/>
    <x v="47"/>
    <s v="(Blank)"/>
    <s v="Student Government *1"/>
    <x v="4"/>
    <n v="351.37"/>
    <n v="0"/>
    <n v="351.37"/>
    <n v="4.43"/>
    <n v="0"/>
    <n v="0"/>
  </r>
  <r>
    <s v="TAG001341 Student Government - Aids/Peer Education"/>
    <x v="48"/>
    <s v="(Blank)"/>
    <s v="Student Government *1"/>
    <x v="2"/>
    <n v="10022"/>
    <n v="0"/>
    <n v="10022"/>
    <n v="9106.9699999999993"/>
    <n v="0"/>
    <n v="0"/>
  </r>
  <r>
    <s v="TAG001341 Student Government - Aids/Peer Education"/>
    <x v="48"/>
    <s v="(Blank)"/>
    <s v="Student Government *1"/>
    <x v="4"/>
    <n v="517.5"/>
    <n v="0"/>
    <n v="517.5"/>
    <n v="370.91"/>
    <n v="0"/>
    <n v="0"/>
  </r>
  <r>
    <s v="TAG001341 Student Government - Aids/Peer Education"/>
    <x v="48"/>
    <s v="(Blank)"/>
    <s v="Student Government *1"/>
    <x v="1"/>
    <n v="8460"/>
    <n v="-1512"/>
    <n v="6948"/>
    <n v="4140"/>
    <n v="0"/>
    <n v="0"/>
  </r>
  <r>
    <s v="TAG001342 Black Student Union"/>
    <x v="49"/>
    <s v="(Blank)"/>
    <s v="Student Government *1"/>
    <x v="2"/>
    <n v="95316"/>
    <n v="0"/>
    <n v="95316"/>
    <n v="49754.41"/>
    <n v="0"/>
    <n v="0"/>
  </r>
  <r>
    <s v="TAG001342 Black Student Union"/>
    <x v="49"/>
    <s v="(Blank)"/>
    <s v="Student Government *1"/>
    <x v="4"/>
    <n v="3826.93"/>
    <n v="0"/>
    <n v="3826.93"/>
    <n v="1899.55"/>
    <n v="0"/>
    <n v="0"/>
  </r>
  <r>
    <s v="TAG001342 Black Student Union"/>
    <x v="49"/>
    <s v="(Blank)"/>
    <s v="Student Government *1"/>
    <x v="1"/>
    <n v="41360"/>
    <n v="-4731"/>
    <n v="36629"/>
    <n v="20418.05"/>
    <n v="0"/>
    <n v="0"/>
  </r>
  <r>
    <s v="TAG001343 Student Government - Administration - Broward"/>
    <x v="50"/>
    <s v="(Blank)"/>
    <s v="Student Government *1"/>
    <x v="2"/>
    <n v="40500"/>
    <n v="0"/>
    <n v="40500"/>
    <n v="21960.240000000002"/>
    <n v="0"/>
    <n v="0"/>
  </r>
  <r>
    <s v="TAG001343 Student Government - Administration - Broward"/>
    <x v="50"/>
    <s v="(Blank)"/>
    <s v="Student Government *1"/>
    <x v="4"/>
    <n v="1134"/>
    <n v="0"/>
    <n v="1134"/>
    <n v="599.13"/>
    <n v="0"/>
    <n v="0"/>
  </r>
  <r>
    <s v="TAG001344 Student Government - Administration - Jupiter"/>
    <x v="51"/>
    <s v="(Blank)"/>
    <s v="Student Government *1"/>
    <x v="2"/>
    <n v="3405"/>
    <n v="0"/>
    <n v="3405"/>
    <n v="1897.79"/>
    <n v="0"/>
    <n v="0"/>
  </r>
  <r>
    <s v="TAG001344 Student Government - Administration - Jupiter"/>
    <x v="51"/>
    <s v="(Blank)"/>
    <s v="Student Government *1"/>
    <x v="4"/>
    <n v="1446.56"/>
    <n v="0"/>
    <n v="1446.56"/>
    <n v="869.62"/>
    <n v="0"/>
    <n v="0"/>
  </r>
  <r>
    <s v="TAG001344 Student Government - Administration - Jupiter"/>
    <x v="51"/>
    <s v="(Blank)"/>
    <s v="Student Government *1"/>
    <x v="1"/>
    <n v="48258"/>
    <n v="-12432"/>
    <n v="35826"/>
    <n v="29333.14"/>
    <n v="0"/>
    <n v="0"/>
  </r>
  <r>
    <s v="TAG001345 Student Government - Administration"/>
    <x v="52"/>
    <s v="(Blank)"/>
    <s v="Student Government *1"/>
    <x v="2"/>
    <n v="10500"/>
    <n v="0"/>
    <n v="10500"/>
    <n v="7108.62"/>
    <n v="0"/>
    <n v="0"/>
  </r>
  <r>
    <s v="TAG001345 Student Government - Administration"/>
    <x v="52"/>
    <s v="(Blank)"/>
    <s v="Student Government *1"/>
    <x v="4"/>
    <n v="294"/>
    <n v="0"/>
    <n v="294"/>
    <n v="198.49"/>
    <n v="0"/>
    <n v="0"/>
  </r>
  <r>
    <s v="TAG001347 Unallocated Student Activity Fees"/>
    <x v="53"/>
    <s v="BT-685 FY18-CI+A - Student Union  Renovation-Boca"/>
    <s v="Student Government *1"/>
    <x v="2"/>
    <n v="0"/>
    <n v="0"/>
    <n v="0"/>
    <n v="0"/>
    <n v="0"/>
    <n v="0"/>
  </r>
  <r>
    <s v="TAG001347 Unallocated Student Activity Fees"/>
    <x v="53"/>
    <s v="(Blank)"/>
    <s v="Student Government *1"/>
    <x v="2"/>
    <n v="60000"/>
    <n v="-60000"/>
    <n v="0"/>
    <n v="276335.82"/>
    <n v="0"/>
    <n v="0"/>
  </r>
  <r>
    <s v="TAG001347 Unallocated Student Activity Fees"/>
    <x v="53"/>
    <s v="(Blank)"/>
    <s v="Student Government *1"/>
    <x v="4"/>
    <n v="1680"/>
    <n v="0"/>
    <n v="1680"/>
    <n v="94138"/>
    <n v="0"/>
    <n v="0"/>
  </r>
  <r>
    <s v="TAG001488 Student Government - Conference Travel"/>
    <x v="54"/>
    <s v="(Blank)"/>
    <s v="Student Government *1"/>
    <x v="2"/>
    <n v="75000"/>
    <n v="0"/>
    <n v="75000"/>
    <n v="65935.42"/>
    <n v="0"/>
    <n v="0"/>
  </r>
  <r>
    <s v="TAG001488 Student Government - Conference Travel"/>
    <x v="54"/>
    <s v="(Blank)"/>
    <s v="Student Government *1"/>
    <x v="4"/>
    <n v="2283.6799999999998"/>
    <n v="0"/>
    <n v="2283.6799999999998"/>
    <n v="1963.52"/>
    <n v="0"/>
    <n v="0"/>
  </r>
  <r>
    <s v="TAG001488 Student Government - Conference Travel"/>
    <x v="54"/>
    <s v="(Blank)"/>
    <s v="Student Government *1"/>
    <x v="1"/>
    <n v="6560"/>
    <n v="0"/>
    <n v="6560"/>
    <n v="5319.33"/>
    <n v="0"/>
    <n v="0"/>
  </r>
  <r>
    <s v="TAG001489 Student Government - Program Board"/>
    <x v="55"/>
    <s v="(Blank)"/>
    <s v="Student Government *1"/>
    <x v="2"/>
    <n v="369570"/>
    <n v="0"/>
    <n v="369570"/>
    <n v="334749.31"/>
    <n v="0"/>
    <n v="0"/>
  </r>
  <r>
    <s v="TAG001489 Student Government - Program Board"/>
    <x v="55"/>
    <s v="(Blank)"/>
    <s v="Student Government *1"/>
    <x v="4"/>
    <n v="12313.28"/>
    <n v="0"/>
    <n v="12313.28"/>
    <n v="10153.01"/>
    <n v="0"/>
    <n v="0"/>
  </r>
  <r>
    <s v="TAG001489 Student Government - Program Board"/>
    <x v="55"/>
    <s v="(Blank)"/>
    <s v="Student Government *1"/>
    <x v="1"/>
    <n v="70190"/>
    <n v="-15743"/>
    <n v="54447"/>
    <n v="34851.35"/>
    <n v="0"/>
    <n v="0"/>
  </r>
  <r>
    <s v="TAG001490 Student Government - S.A.V.I"/>
    <x v="56"/>
    <s v="(Blank)"/>
    <s v="Student Government *1"/>
    <x v="2"/>
    <n v="15000"/>
    <n v="0"/>
    <n v="15000"/>
    <n v="10719.21"/>
    <n v="0"/>
    <n v="0"/>
  </r>
  <r>
    <s v="TAG001490 Student Government - S.A.V.I"/>
    <x v="56"/>
    <s v="(Blank)"/>
    <s v="Student Government *1"/>
    <x v="4"/>
    <n v="2704.03"/>
    <n v="0"/>
    <n v="2704.03"/>
    <n v="1557.99"/>
    <n v="0"/>
    <n v="0"/>
  </r>
  <r>
    <s v="TAG001490 Student Government - S.A.V.I"/>
    <x v="56"/>
    <s v="(Blank)"/>
    <s v="Student Government *1"/>
    <x v="1"/>
    <n v="14864"/>
    <n v="-1523"/>
    <n v="13341"/>
    <n v="11592.87"/>
    <n v="0"/>
    <n v="0"/>
  </r>
  <r>
    <s v="TAG001490 Student Government - S.A.V.I"/>
    <x v="56"/>
    <s v="(Blank)"/>
    <s v="Student Government *1"/>
    <x v="0"/>
    <n v="66708.58"/>
    <n v="0"/>
    <n v="66708.58"/>
    <n v="39738.03"/>
    <n v="0"/>
    <n v="0"/>
  </r>
  <r>
    <s v="TAG001492 Director of Student Media"/>
    <x v="57"/>
    <s v="(Blank)"/>
    <s v="Student Government *1"/>
    <x v="2"/>
    <n v="8000"/>
    <n v="0"/>
    <n v="8000"/>
    <n v="7091.09"/>
    <n v="0"/>
    <n v="0"/>
  </r>
  <r>
    <s v="TAG001492 Director of Student Media"/>
    <x v="57"/>
    <s v="(Blank)"/>
    <s v="Student Government *1"/>
    <x v="4"/>
    <n v="6200.24"/>
    <n v="0"/>
    <n v="6200.24"/>
    <n v="5793.92"/>
    <n v="0"/>
    <n v="0"/>
  </r>
  <r>
    <s v="TAG001492 Director of Student Media"/>
    <x v="57"/>
    <s v="(Blank)"/>
    <s v="Student Government *1"/>
    <x v="1"/>
    <n v="12600"/>
    <n v="-2729.65"/>
    <n v="9870.35"/>
    <n v="4685.3"/>
    <n v="0"/>
    <n v="0"/>
  </r>
  <r>
    <s v="TAG001492 Director of Student Media"/>
    <x v="57"/>
    <s v="(Blank)"/>
    <s v="Student Government *1"/>
    <x v="0"/>
    <n v="200837.08"/>
    <n v="2729.65"/>
    <n v="203566.73"/>
    <n v="202732.6"/>
    <n v="0.01"/>
    <n v="0"/>
  </r>
  <r>
    <s v="TAG001493 Diversity Award Training"/>
    <x v="58"/>
    <s v="(Blank)"/>
    <s v="Student Government *1"/>
    <x v="2"/>
    <n v="24000"/>
    <n v="0"/>
    <n v="24000"/>
    <n v="13450.89"/>
    <n v="0"/>
    <n v="0"/>
  </r>
  <r>
    <s v="TAG001493 Diversity Award Training"/>
    <x v="58"/>
    <s v="(Blank)"/>
    <s v="Student Government *1"/>
    <x v="4"/>
    <n v="977.76"/>
    <n v="0"/>
    <n v="977.76"/>
    <n v="621.57000000000005"/>
    <n v="0"/>
    <n v="0"/>
  </r>
  <r>
    <s v="TAG001493 Diversity Award Training"/>
    <x v="58"/>
    <s v="(Blank)"/>
    <s v="Student Government *1"/>
    <x v="1"/>
    <n v="10920"/>
    <n v="0"/>
    <n v="10920"/>
    <n v="8318.68"/>
    <n v="0"/>
    <n v="0"/>
  </r>
  <r>
    <s v="TAG001494 Graduate and Professional Clubs"/>
    <x v="59"/>
    <s v="(Blank)"/>
    <s v="Student Government *1"/>
    <x v="2"/>
    <n v="36800"/>
    <n v="0"/>
    <n v="36800"/>
    <n v="16415.509999999998"/>
    <n v="0"/>
    <n v="0"/>
  </r>
  <r>
    <s v="TAG001494 Graduate and Professional Clubs"/>
    <x v="59"/>
    <s v="(Blank)"/>
    <s v="Student Government *1"/>
    <x v="4"/>
    <n v="1030.4000000000001"/>
    <n v="0"/>
    <n v="1030.4000000000001"/>
    <n v="394.15"/>
    <n v="0"/>
    <n v="0"/>
  </r>
  <r>
    <s v="TAG001495 Graduate Student Association"/>
    <x v="60"/>
    <s v="(Blank)"/>
    <s v="Student Government *1"/>
    <x v="2"/>
    <n v="160147"/>
    <n v="18600"/>
    <n v="178747"/>
    <n v="78338.2"/>
    <n v="0"/>
    <n v="0"/>
  </r>
  <r>
    <s v="TAG001495 Graduate Student Association"/>
    <x v="60"/>
    <s v="(Blank)"/>
    <s v="Student Government *1"/>
    <x v="4"/>
    <n v="5549.26"/>
    <n v="0"/>
    <n v="5549.26"/>
    <n v="3020.36"/>
    <n v="0"/>
    <n v="0"/>
  </r>
  <r>
    <s v="TAG001495 Graduate Student Association"/>
    <x v="60"/>
    <s v="(Blank)"/>
    <s v="Student Government *1"/>
    <x v="1"/>
    <n v="38041"/>
    <n v="-3476"/>
    <n v="34565"/>
    <n v="30879.65"/>
    <n v="0"/>
    <n v="0"/>
  </r>
  <r>
    <s v="TAG001496 Homecoming"/>
    <x v="61"/>
    <s v="(Blank)"/>
    <s v="Student Government *1"/>
    <x v="2"/>
    <n v="174590"/>
    <n v="0"/>
    <n v="174590"/>
    <n v="150098.29"/>
    <n v="0"/>
    <n v="0"/>
  </r>
  <r>
    <s v="TAG001496 Homecoming"/>
    <x v="61"/>
    <s v="(Blank)"/>
    <s v="Student Government *1"/>
    <x v="4"/>
    <n v="6009.92"/>
    <n v="0"/>
    <n v="6009.92"/>
    <n v="4570.41"/>
    <n v="0"/>
    <n v="0"/>
  </r>
  <r>
    <s v="TAG001496 Homecoming"/>
    <x v="61"/>
    <s v="(Blank)"/>
    <s v="Student Government *1"/>
    <x v="1"/>
    <n v="40050"/>
    <n v="-24510.34"/>
    <n v="15539.66"/>
    <n v="14032.66"/>
    <n v="0"/>
    <n v="0"/>
  </r>
  <r>
    <s v="TAG001498 LGBTQA Resource Center"/>
    <x v="62"/>
    <s v="(Blank)"/>
    <s v="Student Government *1"/>
    <x v="2"/>
    <n v="13800"/>
    <n v="-506.27"/>
    <n v="13293.73"/>
    <n v="4861.49"/>
    <n v="0"/>
    <n v="0"/>
  </r>
  <r>
    <s v="TAG001498 LGBTQA Resource Center"/>
    <x v="62"/>
    <s v="(Blank)"/>
    <s v="Student Government *1"/>
    <x v="4"/>
    <n v="1840.94"/>
    <n v="0"/>
    <n v="1840.94"/>
    <n v="1500.02"/>
    <n v="0"/>
    <n v="0"/>
  </r>
  <r>
    <s v="TAG001498 LGBTQA Resource Center"/>
    <x v="62"/>
    <s v="(Blank)"/>
    <s v="Student Government *1"/>
    <x v="0"/>
    <n v="51947.86"/>
    <n v="506.27"/>
    <n v="52454.13"/>
    <n v="52454.16"/>
    <n v="0"/>
    <n v="0"/>
  </r>
  <r>
    <s v="TAG001499 Student Government - Lobby"/>
    <x v="63"/>
    <s v="(Blank)"/>
    <s v="Student Government *1"/>
    <x v="2"/>
    <n v="13985"/>
    <n v="0"/>
    <n v="13985"/>
    <n v="8315.5"/>
    <n v="0"/>
    <n v="0"/>
  </r>
  <r>
    <s v="TAG001499 Student Government - Lobby"/>
    <x v="63"/>
    <s v="(Blank)"/>
    <s v="Student Government *1"/>
    <x v="4"/>
    <n v="391.58"/>
    <n v="0"/>
    <n v="391.58"/>
    <n v="232.83"/>
    <n v="0"/>
    <n v="0"/>
  </r>
  <r>
    <s v="TAG001500 Office of Greek Life"/>
    <x v="64"/>
    <s v="(Blank)"/>
    <s v="Student Government *1"/>
    <x v="2"/>
    <n v="20020"/>
    <n v="-1200"/>
    <n v="18820"/>
    <n v="17467.689999999999"/>
    <n v="0"/>
    <n v="0"/>
  </r>
  <r>
    <s v="TAG001500 Office of Greek Life"/>
    <x v="64"/>
    <s v="(Blank)"/>
    <s v="Student Government *1"/>
    <x v="4"/>
    <n v="4569.58"/>
    <n v="0"/>
    <n v="4569.58"/>
    <n v="3956.76"/>
    <n v="0"/>
    <n v="0"/>
  </r>
  <r>
    <s v="TAG001500 Office of Greek Life"/>
    <x v="64"/>
    <s v="(Blank)"/>
    <s v="Student Government *1"/>
    <x v="1"/>
    <n v="6900"/>
    <n v="1200"/>
    <n v="8100"/>
    <n v="7195"/>
    <n v="0"/>
    <n v="0"/>
  </r>
  <r>
    <s v="TAG001500 Office of Greek Life"/>
    <x v="64"/>
    <s v="(Blank)"/>
    <s v="Student Government *1"/>
    <x v="0"/>
    <n v="136279.38"/>
    <n v="0"/>
    <n v="136279.38"/>
    <n v="131823.95000000001"/>
    <n v="0"/>
    <n v="0"/>
  </r>
  <r>
    <s v="TAG001501 Student Accessibility Week"/>
    <x v="65"/>
    <s v="(Blank)"/>
    <s v="Student Government *1"/>
    <x v="2"/>
    <n v="7782"/>
    <n v="0"/>
    <n v="7782"/>
    <n v="2802.77"/>
    <n v="0"/>
    <n v="0"/>
  </r>
  <r>
    <s v="TAG001501 Student Accessibility Week"/>
    <x v="65"/>
    <s v="(Blank)"/>
    <s v="Student Government *1"/>
    <x v="4"/>
    <n v="217.9"/>
    <n v="0"/>
    <n v="217.9"/>
    <n v="75.680000000000007"/>
    <n v="0"/>
    <n v="0"/>
  </r>
  <r>
    <s v="TAG001502 President Executive Projects"/>
    <x v="66"/>
    <s v="(Blank)"/>
    <s v="Student Government *1"/>
    <x v="2"/>
    <n v="60000"/>
    <n v="136145.34"/>
    <n v="196145.34"/>
    <n v="19066.48"/>
    <n v="0"/>
    <n v="0"/>
  </r>
  <r>
    <s v="TAG001502 President Executive Projects"/>
    <x v="66"/>
    <s v="(Blank)"/>
    <s v="Student Government *1"/>
    <x v="4"/>
    <n v="1680"/>
    <n v="0"/>
    <n v="1680"/>
    <n v="586.46"/>
    <n v="0"/>
    <n v="0"/>
  </r>
  <r>
    <s v="TAG001503 Radio Station"/>
    <x v="67"/>
    <s v="(Blank)"/>
    <s v="Student Government *1"/>
    <x v="2"/>
    <n v="30100"/>
    <n v="0"/>
    <n v="30100"/>
    <n v="23062.42"/>
    <n v="0"/>
    <n v="0"/>
  </r>
  <r>
    <s v="TAG001503 Radio Station"/>
    <x v="67"/>
    <s v="(Blank)"/>
    <s v="Student Government *1"/>
    <x v="4"/>
    <n v="1928.95"/>
    <n v="0"/>
    <n v="1928.95"/>
    <n v="1127.3800000000001"/>
    <n v="0"/>
    <n v="0"/>
  </r>
  <r>
    <s v="TAG001503 Radio Station"/>
    <x v="67"/>
    <s v="(Blank)"/>
    <s v="Student Government *1"/>
    <x v="1"/>
    <n v="38791"/>
    <n v="-6546"/>
    <n v="32245"/>
    <n v="18958.64"/>
    <n v="0"/>
    <n v="0"/>
  </r>
  <r>
    <s v="TAG001504 Senate Contingency"/>
    <x v="68"/>
    <s v="(Blank)"/>
    <s v="Student Government *1"/>
    <x v="2"/>
    <n v="40000"/>
    <n v="0"/>
    <n v="40000"/>
    <n v="287.48"/>
    <n v="0"/>
    <n v="0"/>
  </r>
  <r>
    <s v="TAG001504 Senate Contingency"/>
    <x v="68"/>
    <s v="(Blank)"/>
    <s v="Student Government *1"/>
    <x v="4"/>
    <n v="1120"/>
    <n v="0"/>
    <n v="1120"/>
    <n v="8.0500000000000007"/>
    <n v="0"/>
    <n v="0"/>
  </r>
  <r>
    <s v="TAG001505 Student Government - Accounting &amp; Budget Office"/>
    <x v="69"/>
    <s v="(Blank)"/>
    <s v="Student Government *1"/>
    <x v="2"/>
    <n v="6300"/>
    <n v="1500"/>
    <n v="7800"/>
    <n v="7119.83"/>
    <n v="0"/>
    <n v="0"/>
  </r>
  <r>
    <s v="TAG001505 Student Government - Accounting &amp; Budget Office"/>
    <x v="69"/>
    <s v="(Blank)"/>
    <s v="Student Government *1"/>
    <x v="4"/>
    <n v="6140.49"/>
    <n v="0"/>
    <n v="6140.49"/>
    <n v="4755.84"/>
    <n v="0"/>
    <n v="0"/>
  </r>
  <r>
    <s v="TAG001505 Student Government - Accounting &amp; Budget Office"/>
    <x v="69"/>
    <s v="(Blank)"/>
    <s v="Student Government *1"/>
    <x v="1"/>
    <n v="6560"/>
    <n v="11347.13"/>
    <n v="17907.13"/>
    <n v="17907.13"/>
    <n v="0"/>
    <n v="0"/>
  </r>
  <r>
    <s v="TAG001505 Student Government - Accounting &amp; Budget Office"/>
    <x v="69"/>
    <s v="(Blank)"/>
    <s v="Student Government *1"/>
    <x v="0"/>
    <n v="206443.23"/>
    <n v="-26847.13"/>
    <n v="179596.1"/>
    <n v="159397.29999999999"/>
    <n v="0"/>
    <n v="0"/>
  </r>
  <r>
    <s v="TAG001506 Student Government - Elections"/>
    <x v="70"/>
    <s v="(Blank)"/>
    <s v="Student Government *1"/>
    <x v="2"/>
    <n v="4000"/>
    <n v="0"/>
    <n v="4000"/>
    <n v="2617.94"/>
    <n v="0"/>
    <n v="0"/>
  </r>
  <r>
    <s v="TAG001506 Student Government - Elections"/>
    <x v="70"/>
    <s v="(Blank)"/>
    <s v="Student Government *1"/>
    <x v="4"/>
    <n v="660.1"/>
    <n v="0"/>
    <n v="660.1"/>
    <n v="272.91000000000003"/>
    <n v="0"/>
    <n v="0"/>
  </r>
  <r>
    <s v="TAG001506 Student Government - Elections"/>
    <x v="70"/>
    <s v="(Blank)"/>
    <s v="Student Government *1"/>
    <x v="1"/>
    <n v="19575"/>
    <n v="-5037"/>
    <n v="14538"/>
    <n v="7587.92"/>
    <n v="0"/>
    <n v="0"/>
  </r>
  <r>
    <s v="TAG001507 Student Government - Judicial Branch"/>
    <x v="71"/>
    <s v="(Blank)"/>
    <s v="Student Government *1"/>
    <x v="2"/>
    <n v="1900"/>
    <n v="0"/>
    <n v="1900"/>
    <n v="695"/>
    <n v="0"/>
    <n v="0"/>
  </r>
  <r>
    <s v="TAG001507 Student Government - Judicial Branch"/>
    <x v="71"/>
    <s v="(Blank)"/>
    <s v="Student Government *1"/>
    <x v="4"/>
    <n v="188.66"/>
    <n v="0"/>
    <n v="188.66"/>
    <n v="122.7"/>
    <n v="0"/>
    <n v="0"/>
  </r>
  <r>
    <s v="TAG001507 Student Government - Judicial Branch"/>
    <x v="71"/>
    <s v="(Blank)"/>
    <s v="Student Government *1"/>
    <x v="1"/>
    <n v="4838"/>
    <n v="0"/>
    <n v="4838"/>
    <n v="3687.25"/>
    <n v="0"/>
    <n v="0"/>
  </r>
  <r>
    <s v="TAG001508 Student Government - Television Station"/>
    <x v="72"/>
    <s v="(Blank)"/>
    <s v="Student Government *1"/>
    <x v="2"/>
    <n v="35000"/>
    <n v="0"/>
    <n v="35000"/>
    <n v="26030.05"/>
    <n v="0"/>
    <n v="0"/>
  </r>
  <r>
    <s v="TAG001508 Student Government - Television Station"/>
    <x v="72"/>
    <s v="(Blank)"/>
    <s v="Student Government *1"/>
    <x v="4"/>
    <n v="2038.4"/>
    <n v="0"/>
    <n v="2038.4"/>
    <n v="1649.12"/>
    <n v="0"/>
    <n v="0"/>
  </r>
  <r>
    <s v="TAG001508 Student Government - Television Station"/>
    <x v="72"/>
    <s v="(Blank)"/>
    <s v="Student Government *1"/>
    <x v="1"/>
    <n v="37800"/>
    <n v="0"/>
    <n v="37800"/>
    <n v="35703.75"/>
    <n v="0"/>
    <n v="0"/>
  </r>
  <r>
    <s v="TAG001509 Student Government - Advisor Office"/>
    <x v="73"/>
    <s v="(Blank)"/>
    <s v="Student Government *1"/>
    <x v="2"/>
    <n v="23889"/>
    <n v="0"/>
    <n v="23889"/>
    <n v="9822.8700000000008"/>
    <n v="0"/>
    <n v="0"/>
  </r>
  <r>
    <s v="TAG001509 Student Government - Advisor Office"/>
    <x v="73"/>
    <s v="(Blank)"/>
    <s v="Student Government *1"/>
    <x v="4"/>
    <n v="4442.8100000000004"/>
    <n v="0"/>
    <n v="4442.8100000000004"/>
    <n v="2444.89"/>
    <n v="0"/>
    <n v="0"/>
  </r>
  <r>
    <s v="TAG001509 Student Government - Advisor Office"/>
    <x v="73"/>
    <s v="(Blank)"/>
    <s v="Student Government *1"/>
    <x v="1"/>
    <n v="8800"/>
    <n v="0"/>
    <n v="8800"/>
    <n v="7207.59"/>
    <n v="0"/>
    <n v="0"/>
  </r>
  <r>
    <s v="TAG001509 Student Government - Advisor Office"/>
    <x v="73"/>
    <s v="(Blank)"/>
    <s v="Student Government *1"/>
    <x v="0"/>
    <n v="125982.73"/>
    <n v="0"/>
    <n v="125982.73"/>
    <n v="74157.149999999994"/>
    <n v="0"/>
    <n v="0"/>
  </r>
  <r>
    <s v="TAG001510 Student Government - Operations"/>
    <x v="74"/>
    <s v="(Blank)"/>
    <s v="Student Government *1"/>
    <x v="2"/>
    <n v="5250"/>
    <n v="0"/>
    <n v="5250"/>
    <n v="4671.09"/>
    <n v="0"/>
    <n v="0"/>
  </r>
  <r>
    <s v="TAG001510 Student Government - Operations"/>
    <x v="74"/>
    <s v="(Blank)"/>
    <s v="Student Government *1"/>
    <x v="4"/>
    <n v="147"/>
    <n v="0"/>
    <n v="147"/>
    <n v="121.9"/>
    <n v="0"/>
    <n v="0"/>
  </r>
  <r>
    <s v="TAG001511 Student Government - Senate"/>
    <x v="75"/>
    <s v="(Blank)"/>
    <s v="Student Government *1"/>
    <x v="2"/>
    <n v="6000"/>
    <n v="0"/>
    <n v="6000"/>
    <n v="0"/>
    <n v="0"/>
    <n v="0"/>
  </r>
  <r>
    <s v="TAG001511 Student Government - Senate"/>
    <x v="75"/>
    <s v="(Blank)"/>
    <s v="Student Government *1"/>
    <x v="4"/>
    <n v="168"/>
    <n v="0"/>
    <n v="168"/>
    <n v="0"/>
    <n v="0"/>
    <n v="0"/>
  </r>
  <r>
    <s v="TAG001512 Student Leadership Conference"/>
    <x v="76"/>
    <s v="(Blank)"/>
    <s v="Student Government *1"/>
    <x v="2"/>
    <n v="0"/>
    <n v="0"/>
    <n v="0"/>
    <n v="56.27"/>
    <n v="0"/>
    <n v="0"/>
  </r>
  <r>
    <s v="TAG001512 Student Leadership Conference"/>
    <x v="76"/>
    <s v="(Blank)"/>
    <s v="Student Government *1"/>
    <x v="4"/>
    <n v="0"/>
    <n v="0"/>
    <n v="0"/>
    <n v="1.58"/>
    <n v="0"/>
    <n v="0"/>
  </r>
  <r>
    <s v="TAG001513 Traditions Projects-Diver. Way"/>
    <x v="77"/>
    <s v="(Blank)"/>
    <s v="Student Government *1"/>
    <x v="2"/>
    <n v="64089"/>
    <n v="0"/>
    <n v="64089"/>
    <n v="60418.99"/>
    <n v="0"/>
    <n v="0"/>
  </r>
  <r>
    <s v="TAG001513 Traditions Projects-Diver. Way"/>
    <x v="77"/>
    <s v="(Blank)"/>
    <s v="Student Government *1"/>
    <x v="4"/>
    <n v="1794.49"/>
    <n v="0"/>
    <n v="1794.49"/>
    <n v="1642.42"/>
    <n v="0"/>
    <n v="0"/>
  </r>
  <r>
    <s v="TAG001514 University Press Newspaper"/>
    <x v="78"/>
    <s v="(Blank)"/>
    <s v="Student Government *1"/>
    <x v="2"/>
    <n v="16530"/>
    <n v="100"/>
    <n v="16630"/>
    <n v="12745.87"/>
    <n v="0"/>
    <n v="0"/>
  </r>
  <r>
    <s v="TAG001514 University Press Newspaper"/>
    <x v="78"/>
    <s v="(Blank)"/>
    <s v="Student Government *1"/>
    <x v="4"/>
    <n v="1416.18"/>
    <n v="0"/>
    <n v="1416.18"/>
    <n v="825.89"/>
    <n v="0"/>
    <n v="0"/>
  </r>
  <r>
    <s v="TAG001514 University Press Newspaper"/>
    <x v="78"/>
    <s v="(Blank)"/>
    <s v="Student Government *1"/>
    <x v="1"/>
    <n v="34048"/>
    <n v="-5903"/>
    <n v="28145"/>
    <n v="19670.22"/>
    <n v="0"/>
    <n v="0"/>
  </r>
  <r>
    <s v="TAG001515 University Wide Stipends"/>
    <x v="79"/>
    <s v="(Blank)"/>
    <s v="Student Government *1"/>
    <x v="2"/>
    <n v="6500"/>
    <n v="9800"/>
    <n v="16300"/>
    <n v="9638.85"/>
    <n v="0"/>
    <n v="0"/>
  </r>
  <r>
    <s v="TAG001515 University Wide Stipends"/>
    <x v="79"/>
    <s v="(Blank)"/>
    <s v="Student Government *1"/>
    <x v="4"/>
    <n v="2413.04"/>
    <n v="0"/>
    <n v="2413.04"/>
    <n v="1969.37"/>
    <n v="0"/>
    <n v="0"/>
  </r>
  <r>
    <s v="TAG001515 University Wide Stipends"/>
    <x v="79"/>
    <s v="(Blank)"/>
    <s v="Student Government *1"/>
    <x v="1"/>
    <n v="79680"/>
    <n v="-5968"/>
    <n v="73712"/>
    <n v="67161.990000000005"/>
    <n v="0"/>
    <n v="0"/>
  </r>
  <r>
    <s v="TAG001516 Military and Veterans Student Success Center"/>
    <x v="80"/>
    <s v="(Blank)"/>
    <s v="Student Government *1"/>
    <x v="2"/>
    <n v="9750"/>
    <n v="0"/>
    <n v="9750"/>
    <n v="2357.12"/>
    <n v="0"/>
    <n v="0"/>
  </r>
  <r>
    <s v="TAG001516 Military and Veterans Student Success Center"/>
    <x v="80"/>
    <s v="(Blank)"/>
    <s v="Student Government *1"/>
    <x v="4"/>
    <n v="273"/>
    <n v="0"/>
    <n v="273"/>
    <n v="65.27"/>
    <n v="0"/>
    <n v="0"/>
  </r>
  <r>
    <s v="TAG001517 Student Government - Vice President's Executive Project"/>
    <x v="81"/>
    <s v="(Blank)"/>
    <s v="Student Government *1"/>
    <x v="2"/>
    <n v="5500"/>
    <n v="0"/>
    <n v="5500"/>
    <n v="2453.8200000000002"/>
    <n v="0"/>
    <n v="0"/>
  </r>
  <r>
    <s v="TAG001517 Student Government - Vice President's Executive Project"/>
    <x v="81"/>
    <s v="(Blank)"/>
    <s v="Student Government *1"/>
    <x v="4"/>
    <n v="154"/>
    <n v="0"/>
    <n v="154"/>
    <n v="66.819999999999993"/>
    <n v="0"/>
    <n v="0"/>
  </r>
  <r>
    <s v="TAG001518 Weeks of Welcome"/>
    <x v="82"/>
    <s v="(Blank)"/>
    <s v="Student Government *1"/>
    <x v="2"/>
    <n v="16500"/>
    <n v="0"/>
    <n v="16500"/>
    <n v="6050"/>
    <n v="0"/>
    <n v="0"/>
  </r>
  <r>
    <s v="TAG001518 Weeks of Welcome"/>
    <x v="82"/>
    <s v="(Blank)"/>
    <s v="Student Government *1"/>
    <x v="4"/>
    <n v="462"/>
    <n v="0"/>
    <n v="462"/>
    <n v="169.4"/>
    <n v="0"/>
    <n v="0"/>
  </r>
  <r>
    <s v="TAG001686 Davie/Broward Campus Rec - SG Reserve"/>
    <x v="83"/>
    <s v="(Blank)"/>
    <s v="Student Government *1"/>
    <x v="2"/>
    <n v="25000"/>
    <n v="0"/>
    <n v="25000"/>
    <n v="7327.48"/>
    <n v="0"/>
    <n v="0"/>
  </r>
  <r>
    <s v="TAG001686 Davie/Broward Campus Rec - SG Reserve"/>
    <x v="83"/>
    <s v="(Blank)"/>
    <s v="Student Government *1"/>
    <x v="4"/>
    <n v="700"/>
    <n v="0"/>
    <n v="700"/>
    <n v="205.16"/>
    <n v="0"/>
    <n v="0"/>
  </r>
  <r>
    <s v="TAG001687 Davie Student Union - SG Reserve"/>
    <x v="84"/>
    <s v="P-8019(R) FY20 - BC54 Student Union-New hand dryers to install in Bathrooms  at Davie  Campus"/>
    <s v="Student Government *1"/>
    <x v="2"/>
    <n v="0"/>
    <n v="7241.52"/>
    <n v="7241.52"/>
    <n v="6583.2"/>
    <n v="0"/>
    <n v="0"/>
  </r>
  <r>
    <s v="TAG001687 Davie Student Union - SG Reserve"/>
    <x v="84"/>
    <s v="(Blank)"/>
    <s v="Student Government *1"/>
    <x v="2"/>
    <n v="95000"/>
    <n v="-7241.52"/>
    <n v="87758.48"/>
    <n v="0"/>
    <n v="0"/>
    <n v="0"/>
  </r>
  <r>
    <s v="TAG001687 Davie Student Union - SG Reserve"/>
    <x v="84"/>
    <s v="(Blank)"/>
    <s v="Student Government *1"/>
    <x v="4"/>
    <n v="2660"/>
    <n v="0"/>
    <n v="2660"/>
    <n v="184.33"/>
    <n v="0"/>
    <n v="0"/>
  </r>
  <r>
    <s v="TAG001924 Campus Rec Jupiter - SG Reserve"/>
    <x v="85"/>
    <s v="(Blank)"/>
    <s v="Student Government *1"/>
    <x v="2"/>
    <n v="1000"/>
    <n v="0"/>
    <n v="1000"/>
    <n v="0"/>
    <n v="0"/>
    <n v="0"/>
  </r>
  <r>
    <s v="TAG001924 Campus Rec Jupiter - SG Reserve"/>
    <x v="85"/>
    <s v="(Blank)"/>
    <s v="Student Government *1"/>
    <x v="4"/>
    <n v="28"/>
    <n v="0"/>
    <n v="28"/>
    <n v="0"/>
    <n v="0"/>
    <n v="0"/>
  </r>
  <r>
    <s v="TAG001927 Student Government - Alternative Breaks Revenue"/>
    <x v="86"/>
    <s v="(Blank)"/>
    <s v="Student Government *1"/>
    <x v="2"/>
    <n v="5000"/>
    <n v="0"/>
    <n v="5000"/>
    <n v="0"/>
    <n v="0"/>
    <n v="0"/>
  </r>
  <r>
    <s v="TAG001927 Student Government - Alternative Breaks Revenue"/>
    <x v="86"/>
    <s v="(Blank)"/>
    <s v="Student Government *1"/>
    <x v="4"/>
    <n v="140"/>
    <n v="0"/>
    <n v="140"/>
    <n v="0"/>
    <n v="0"/>
    <n v="0"/>
  </r>
  <r>
    <s v="TAG003502 Student Government - Student Involvement"/>
    <x v="87"/>
    <s v="(Blank)"/>
    <s v="Student Government *1"/>
    <x v="2"/>
    <n v="79154"/>
    <n v="-14811.15"/>
    <n v="64342.85"/>
    <n v="40497.49"/>
    <n v="0"/>
    <n v="0"/>
  </r>
  <r>
    <s v="TAG003502 Student Government - Student Involvement"/>
    <x v="87"/>
    <s v="(Blank)"/>
    <s v="Student Government *1"/>
    <x v="3"/>
    <n v="0"/>
    <n v="0"/>
    <n v="0"/>
    <n v="11021.06"/>
    <n v="0"/>
    <n v="0"/>
  </r>
  <r>
    <s v="TAG003502 Student Government - Student Involvement"/>
    <x v="87"/>
    <s v="(Blank)"/>
    <s v="Student Government *1"/>
    <x v="4"/>
    <n v="7671.57"/>
    <n v="0"/>
    <n v="7671.57"/>
    <n v="5891"/>
    <n v="0"/>
    <n v="0"/>
  </r>
  <r>
    <s v="TAG003502 Student Government - Student Involvement"/>
    <x v="87"/>
    <s v="(Blank)"/>
    <s v="Student Government *1"/>
    <x v="1"/>
    <n v="37440"/>
    <n v="-7942"/>
    <n v="29498"/>
    <n v="12043.45"/>
    <n v="0"/>
    <n v="0"/>
  </r>
  <r>
    <s v="TAG003502 Student Government - Student Involvement"/>
    <x v="87"/>
    <s v="(Blank)"/>
    <s v="Student Government *1"/>
    <x v="0"/>
    <n v="157390.70000000001"/>
    <n v="14811.15"/>
    <n v="172201.85"/>
    <n v="172201.85"/>
    <n v="0"/>
    <n v="0"/>
  </r>
  <r>
    <s v="TAG003543 Boca Raton Student Union"/>
    <x v="88"/>
    <s v="(Blank)"/>
    <s v="Student Government *1"/>
    <x v="0"/>
    <n v="540000"/>
    <n v="0"/>
    <n v="0"/>
    <n v="0"/>
    <n v="0"/>
    <n v="0"/>
  </r>
  <r>
    <s v="TAG003543 Boca Raton Student Union"/>
    <x v="88"/>
    <s v="(Blank)"/>
    <s v="Student Government *1"/>
    <x v="1"/>
    <n v="237125"/>
    <n v="0"/>
    <n v="0"/>
    <n v="0"/>
    <n v="0"/>
    <n v="0"/>
  </r>
  <r>
    <s v="TAG003543 Boca Raton Student Union"/>
    <x v="88"/>
    <s v="(Blank)"/>
    <s v="Student Government *1"/>
    <x v="2"/>
    <n v="861988"/>
    <n v="0"/>
    <n v="0"/>
    <n v="0"/>
    <n v="0"/>
    <n v="0"/>
  </r>
  <r>
    <s v="TAG003543 Boca Raton Student Union"/>
    <x v="88"/>
    <s v="(Blank)"/>
    <s v="Student Government *1"/>
    <x v="3"/>
    <n v="88000"/>
    <n v="0"/>
    <n v="0"/>
    <n v="0"/>
    <n v="0"/>
    <n v="0"/>
  </r>
  <r>
    <s v="TAG004958 Student Government - University Mascot"/>
    <x v="89"/>
    <s v="(Blank)"/>
    <s v="Student Government *1"/>
    <x v="2"/>
    <n v="62500"/>
    <n v="0"/>
    <n v="64931"/>
    <n v="50782.34"/>
    <n v="0"/>
    <n v="0"/>
  </r>
  <r>
    <s v="TAG004958 Student Government - University Mascot"/>
    <x v="89"/>
    <s v="(Blank)"/>
    <s v="Student Government *1"/>
    <x v="4"/>
    <n v="1999.51"/>
    <n v="0"/>
    <n v="1999.51"/>
    <n v="1569.82"/>
    <n v="0"/>
    <n v="0"/>
  </r>
  <r>
    <s v="TAG004958 Student Government - University Mascot"/>
    <x v="89"/>
    <s v="(Blank)"/>
    <s v="Student Government *1"/>
    <x v="1"/>
    <n v="6480"/>
    <n v="0"/>
    <n v="6480"/>
    <n v="5283"/>
    <n v="0"/>
    <n v="0"/>
  </r>
  <r>
    <s v="TAG004958 Student Government - University Mascot"/>
    <x v="89"/>
    <s v="(Blank)"/>
    <s v="Student Government *1"/>
    <x v="3"/>
    <n v="2500"/>
    <n v="0"/>
    <n v="6480"/>
    <n v="5283"/>
    <n v="0"/>
    <n v="0"/>
  </r>
  <r>
    <s v="TAG005101 Student Government - University Mascot Revenue"/>
    <x v="90"/>
    <s v="(Blank)"/>
    <s v="Student Government *1"/>
    <x v="2"/>
    <n v="800"/>
    <n v="0"/>
    <n v="800"/>
    <n v="0"/>
    <n v="0"/>
    <n v="0"/>
  </r>
  <r>
    <s v="TAG005101 Student Government - University Mascot Revenue"/>
    <x v="90"/>
    <s v="(Blank)"/>
    <s v="Student Government *1"/>
    <x v="4"/>
    <n v="22.4"/>
    <n v="0"/>
    <n v="22.4"/>
    <n v="0"/>
    <n v="0"/>
    <n v="0"/>
  </r>
  <r>
    <s v="TAG006850 Student Government Ride Share"/>
    <x v="91"/>
    <s v="(Blank)"/>
    <s v="Student Government *1"/>
    <x v="2"/>
    <n v="60000"/>
    <n v="60000"/>
    <n v="60000"/>
    <n v="26564.06"/>
    <n v="0"/>
    <n v="0"/>
  </r>
  <r>
    <s v="TAG006850 Student Government Ride Share"/>
    <x v="91"/>
    <s v="(Blank)"/>
    <s v="Student Government *1"/>
    <x v="4"/>
    <n v="0"/>
    <n v="0"/>
    <n v="0"/>
    <n v="743.81"/>
    <n v="0"/>
    <n v="0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34">
  <r>
    <s v="TAG000493 Jupiter - Burrow Activity Center"/>
    <x v="0"/>
    <s v="(Blank)"/>
    <s v="Student Government *1"/>
    <x v="0"/>
    <n v="17301"/>
    <n v="0"/>
    <n v="0"/>
    <n v="0"/>
    <n v="0"/>
    <n v="0"/>
  </r>
  <r>
    <s v="TAG000493 Jupiter - Burrow Activity Center"/>
    <x v="0"/>
    <s v="(Blank)"/>
    <s v="Student Government *1"/>
    <x v="1"/>
    <n v="4768.53"/>
    <n v="0"/>
    <n v="0"/>
    <n v="0"/>
    <n v="0"/>
    <n v="0"/>
  </r>
  <r>
    <s v="TAG000493 Jupiter - Burrow Activity Center"/>
    <x v="0"/>
    <s v="(Blank)"/>
    <s v="Student Government *1"/>
    <x v="2"/>
    <n v="51040"/>
    <n v="0"/>
    <n v="0"/>
    <n v="0"/>
    <n v="0"/>
    <n v="0"/>
  </r>
  <r>
    <s v="TAG000493 Jupiter - Burrow Activity Center"/>
    <x v="0"/>
    <s v="(Blank)"/>
    <s v="Student Government *1"/>
    <x v="3"/>
    <n v="66249.48"/>
    <n v="0"/>
    <n v="0"/>
    <n v="0"/>
    <n v="0"/>
    <n v="0"/>
  </r>
  <r>
    <s v="TAG000493 Jupiter - Burrow Activity Center"/>
    <x v="0"/>
    <s v="(Blank)"/>
    <s v="Student Government *1"/>
    <x v="4"/>
    <n v="1000"/>
    <n v="0"/>
    <n v="0"/>
    <n v="0"/>
    <n v="0"/>
    <n v="0"/>
  </r>
  <r>
    <s v="TAG001230 Jupiter Burrow Student Union - SG Reserve"/>
    <x v="1"/>
    <s v="(Blank)"/>
    <s v="Student Government *1"/>
    <x v="0"/>
    <n v="4000"/>
    <n v="0"/>
    <n v="4000"/>
    <n v="0"/>
    <n v="0"/>
    <n v="0"/>
  </r>
  <r>
    <s v="TAG001230 Jupiter Burrow Student Union - SG Reserve"/>
    <x v="1"/>
    <s v="(Blank)"/>
    <s v="Student Government *1"/>
    <x v="1"/>
    <n v="112"/>
    <n v="0"/>
    <n v="112"/>
    <n v="0"/>
    <n v="0"/>
    <n v="0"/>
  </r>
  <r>
    <s v="TAG001231 Boca Rec Fit Equip Replacement - SG Reserve"/>
    <x v="2"/>
    <s v="(Blank)"/>
    <s v="Student Government *1"/>
    <x v="0"/>
    <n v="250000"/>
    <n v="0"/>
    <n v="250000"/>
    <n v="0"/>
    <n v="0"/>
    <n v="0"/>
  </r>
  <r>
    <s v="TAG001231 Boca Rec Fit Equip Replacement - SG Reserve"/>
    <x v="2"/>
    <s v="(Blank)"/>
    <s v="Student Government *1"/>
    <x v="1"/>
    <n v="7000"/>
    <n v="0"/>
    <n v="7000"/>
    <n v="0"/>
    <n v="0"/>
    <n v="0"/>
  </r>
  <r>
    <s v="TAG001284 VPSA A&amp;S Reserve"/>
    <x v="3"/>
    <s v="(Blank)"/>
    <s v="Student Government *1"/>
    <x v="0"/>
    <n v="850000"/>
    <n v="0"/>
    <n v="850000"/>
    <n v="0"/>
    <n v="0"/>
    <n v="0"/>
  </r>
  <r>
    <s v="TAG001284 VPSA A&amp;S Reserve"/>
    <x v="3"/>
    <s v="(Blank)"/>
    <s v="Student Government *1"/>
    <x v="1"/>
    <n v="23800"/>
    <n v="0"/>
    <n v="23800"/>
    <n v="0"/>
    <n v="0"/>
    <n v="0"/>
  </r>
  <r>
    <s v="TAG001285 Radio Station"/>
    <x v="4"/>
    <s v="(Blank)"/>
    <s v="Student Government *1"/>
    <x v="1"/>
    <n v="336"/>
    <n v="0"/>
    <n v="336"/>
    <n v="0"/>
    <n v="0"/>
    <n v="0"/>
  </r>
  <r>
    <s v="TAG001285 Radio Station"/>
    <x v="4"/>
    <s v="(Blank)"/>
    <s v="Student Government *1"/>
    <x v="2"/>
    <n v="12000"/>
    <n v="0"/>
    <n v="12000"/>
    <n v="0"/>
    <n v="0"/>
    <n v="0"/>
  </r>
  <r>
    <s v="TAG001286 UWC - Owl TV"/>
    <x v="5"/>
    <s v="(Blank)"/>
    <s v="Student Government *1"/>
    <x v="0"/>
    <n v="10000"/>
    <n v="0"/>
    <n v="10000"/>
    <n v="0"/>
    <n v="0"/>
    <n v="0"/>
  </r>
  <r>
    <s v="TAG001286 UWC - Owl TV"/>
    <x v="5"/>
    <s v="(Blank)"/>
    <s v="Student Government *1"/>
    <x v="1"/>
    <n v="280"/>
    <n v="0"/>
    <n v="280"/>
    <n v="0"/>
    <n v="0"/>
    <n v="0"/>
  </r>
  <r>
    <s v="TAG001286 UWC - Owl TV"/>
    <x v="5"/>
    <s v="(Blank)"/>
    <s v="Student Government *1"/>
    <x v="2"/>
    <n v="0"/>
    <n v="0"/>
    <n v="0"/>
    <n v="-73.61"/>
    <n v="0"/>
    <n v="0"/>
  </r>
  <r>
    <s v="TAG001288 UP Publication"/>
    <x v="6"/>
    <s v="(Blank)"/>
    <s v="Student Government *1"/>
    <x v="0"/>
    <n v="15000"/>
    <n v="0"/>
    <n v="15000"/>
    <n v="0"/>
    <n v="0"/>
    <n v="0"/>
  </r>
  <r>
    <s v="TAG001288 UP Publication"/>
    <x v="6"/>
    <s v="(Blank)"/>
    <s v="Student Government *1"/>
    <x v="1"/>
    <n v="420"/>
    <n v="0"/>
    <n v="420"/>
    <n v="0"/>
    <n v="0"/>
    <n v="0"/>
  </r>
  <r>
    <s v="TAG001289 Student Government - Program Board"/>
    <x v="7"/>
    <s v="(Blank)"/>
    <s v="Student Government *1"/>
    <x v="0"/>
    <n v="30000"/>
    <n v="0"/>
    <n v="30000"/>
    <n v="0"/>
    <n v="0"/>
    <n v="0"/>
  </r>
  <r>
    <s v="TAG001289 Student Government - Program Board"/>
    <x v="7"/>
    <s v="(Blank)"/>
    <s v="Student Government *1"/>
    <x v="1"/>
    <n v="840"/>
    <n v="0"/>
    <n v="840"/>
    <n v="0"/>
    <n v="0"/>
    <n v="0"/>
  </r>
  <r>
    <s v="TAG001290 Student Government - Homecoming"/>
    <x v="8"/>
    <s v="(Blank)"/>
    <s v="Student Government *1"/>
    <x v="0"/>
    <n v="5000"/>
    <n v="0"/>
    <n v="5000"/>
    <n v="0"/>
    <n v="0"/>
    <n v="0"/>
  </r>
  <r>
    <s v="TAG001290 Student Government - Homecoming"/>
    <x v="8"/>
    <s v="(Blank)"/>
    <s v="Student Government *1"/>
    <x v="1"/>
    <n v="140"/>
    <n v="0"/>
    <n v="140"/>
    <n v="0"/>
    <n v="0"/>
    <n v="0"/>
  </r>
  <r>
    <s v="TAG001292 Student Government - Book Loan Replacement"/>
    <x v="9"/>
    <s v="(Blank)"/>
    <s v="Student Government *1"/>
    <x v="0"/>
    <n v="1680"/>
    <n v="0"/>
    <n v="1680"/>
    <n v="0"/>
    <n v="0"/>
    <n v="0"/>
  </r>
  <r>
    <s v="TAG001292 Student Government - Book Loan Replacement"/>
    <x v="9"/>
    <s v="(Blank)"/>
    <s v="Student Government *1"/>
    <x v="1"/>
    <n v="47.04"/>
    <n v="0"/>
    <n v="47.04"/>
    <n v="0"/>
    <n v="0"/>
    <n v="0"/>
  </r>
  <r>
    <s v="TAG001294 Student Government - Student Life and Recreation - Jupiter"/>
    <x v="10"/>
    <s v="(Blank)"/>
    <s v="Student Government *1"/>
    <x v="0"/>
    <n v="127500"/>
    <n v="0"/>
    <n v="243712"/>
    <n v="40618.67"/>
    <n v="0"/>
    <n v="0"/>
  </r>
  <r>
    <s v="TAG001294 Student Government - Student Life and Recreation - Jupiter"/>
    <x v="10"/>
    <s v="(Blank)"/>
    <s v="Student Government *1"/>
    <x v="1"/>
    <n v="6638"/>
    <n v="0"/>
    <n v="243712"/>
    <n v="40618.67"/>
    <n v="0"/>
    <n v="0"/>
  </r>
  <r>
    <s v="TAG001294 Student Government - Student Life and Recreation - Jupiter"/>
    <x v="10"/>
    <s v="(Blank)"/>
    <s v="Student Government *1"/>
    <x v="2"/>
    <n v="56436"/>
    <n v="0"/>
    <n v="243712"/>
    <n v="40618.67"/>
    <n v="0"/>
    <n v="0"/>
  </r>
  <r>
    <s v="TAG001294 Student Government - Student Life and Recreation - Jupiter"/>
    <x v="10"/>
    <s v="(Blank)"/>
    <s v="Student Government *1"/>
    <x v="3"/>
    <n v="53138"/>
    <n v="0"/>
    <n v="243712"/>
    <n v="40618.67"/>
    <n v="0"/>
    <n v="0"/>
  </r>
  <r>
    <s v="TAG001295 Student Government - Wellness Center - Broward"/>
    <x v="11"/>
    <s v="(Blank)"/>
    <s v="Student Government *1"/>
    <x v="0"/>
    <n v="42455"/>
    <n v="0"/>
    <n v="207933"/>
    <n v="30988.83"/>
    <n v="0"/>
    <n v="0"/>
  </r>
  <r>
    <s v="TAG001295 Student Government - Wellness Center - Broward"/>
    <x v="11"/>
    <s v="(Blank)"/>
    <s v="Student Government *1"/>
    <x v="1"/>
    <n v="5064"/>
    <n v="0"/>
    <n v="207933"/>
    <n v="30988.83"/>
    <n v="0"/>
    <n v="0"/>
  </r>
  <r>
    <s v="TAG001295 Student Government - Wellness Center - Broward"/>
    <x v="11"/>
    <s v="(Blank)"/>
    <s v="Student Government *1"/>
    <x v="2"/>
    <n v="85276"/>
    <n v="0"/>
    <n v="207933"/>
    <n v="30988.83"/>
    <n v="0"/>
    <n v="0"/>
  </r>
  <r>
    <s v="TAG001295 Student Government - Wellness Center - Broward"/>
    <x v="11"/>
    <s v="(Blank)"/>
    <s v="Student Government *1"/>
    <x v="3"/>
    <n v="53138"/>
    <n v="0"/>
    <n v="207933"/>
    <n v="30988.83"/>
    <n v="0"/>
    <n v="0"/>
  </r>
  <r>
    <s v="TAG001295 Student Government - Wellness Center - Broward"/>
    <x v="11"/>
    <s v="(Blank)"/>
    <s v="Student Government *1"/>
    <x v="4"/>
    <n v="22000"/>
    <n v="0"/>
    <n v="207933"/>
    <n v="30988.83"/>
    <n v="0"/>
    <n v="0"/>
  </r>
  <r>
    <s v="TAG001296 Student Government - Owl Production - Broward"/>
    <x v="12"/>
    <s v="(Blank)"/>
    <s v="Student Government *1"/>
    <x v="0"/>
    <n v="92685"/>
    <n v="0"/>
    <n v="92685"/>
    <n v="0"/>
    <n v="407.26"/>
    <n v="532"/>
  </r>
  <r>
    <s v="TAG001296 Student Government - Owl Production - Broward"/>
    <x v="12"/>
    <s v="(Blank)"/>
    <s v="Student Government *1"/>
    <x v="1"/>
    <n v="3378.2"/>
    <n v="0"/>
    <n v="3378.2"/>
    <n v="0"/>
    <n v="0"/>
    <n v="0"/>
  </r>
  <r>
    <s v="TAG001296 Student Government - Owl Production - Broward"/>
    <x v="12"/>
    <s v="(Blank)"/>
    <s v="Student Government *1"/>
    <x v="2"/>
    <n v="27965"/>
    <n v="0"/>
    <n v="27965"/>
    <n v="328"/>
    <n v="9440"/>
    <n v="0"/>
  </r>
  <r>
    <s v="TAG001297 Student Government - Involvement and Leadership - Davie"/>
    <x v="13"/>
    <s v="(Blank)"/>
    <s v="Student Government *1"/>
    <x v="0"/>
    <n v="13176.5"/>
    <n v="0"/>
    <n v="13176.5"/>
    <n v="0"/>
    <n v="0"/>
    <n v="0"/>
  </r>
  <r>
    <s v="TAG001297 Student Government - Involvement and Leadership - Davie"/>
    <x v="13"/>
    <s v="(Blank)"/>
    <s v="Student Government *1"/>
    <x v="1"/>
    <n v="2481.5300000000002"/>
    <n v="0"/>
    <n v="2481.5300000000002"/>
    <n v="0"/>
    <n v="0"/>
    <n v="0"/>
  </r>
  <r>
    <s v="TAG001297 Student Government - Involvement and Leadership - Davie"/>
    <x v="13"/>
    <s v="(Blank)"/>
    <s v="Student Government *1"/>
    <x v="2"/>
    <n v="9200"/>
    <n v="0"/>
    <n v="9200"/>
    <n v="320"/>
    <n v="4720"/>
    <n v="0"/>
  </r>
  <r>
    <s v="TAG001297 Student Government - Involvement and Leadership - Davie"/>
    <x v="13"/>
    <s v="(Blank)"/>
    <s v="Student Government *1"/>
    <x v="3"/>
    <n v="66249.600000000006"/>
    <n v="0"/>
    <n v="66249.600000000006"/>
    <n v="1971.51"/>
    <n v="62348.82"/>
    <n v="0"/>
  </r>
  <r>
    <s v="TAG001298 Student Government - Student Accessibility Services Broward"/>
    <x v="14"/>
    <s v="(Blank)"/>
    <s v="Student Government *1"/>
    <x v="0"/>
    <n v="3000"/>
    <n v="0"/>
    <n v="3000"/>
    <n v="0"/>
    <n v="0"/>
    <n v="0"/>
  </r>
  <r>
    <s v="TAG001298 Student Government - Student Accessibility Services Broward"/>
    <x v="14"/>
    <s v="(Blank)"/>
    <s v="Student Government *1"/>
    <x v="1"/>
    <n v="84"/>
    <n v="0"/>
    <n v="84"/>
    <n v="0"/>
    <n v="0"/>
    <n v="0"/>
  </r>
  <r>
    <s v="TAG001299 Student Government - Volunteer Center - Broward"/>
    <x v="15"/>
    <s v="(Blank)"/>
    <s v="Student Government *1"/>
    <x v="0"/>
    <n v="5020"/>
    <n v="0"/>
    <n v="5020"/>
    <n v="0"/>
    <n v="0"/>
    <n v="0"/>
  </r>
  <r>
    <s v="TAG001299 Student Government - Volunteer Center - Broward"/>
    <x v="15"/>
    <s v="(Blank)"/>
    <s v="Student Government *1"/>
    <x v="1"/>
    <n v="140.56"/>
    <n v="0"/>
    <n v="140.56"/>
    <n v="0"/>
    <n v="0"/>
    <n v="0"/>
  </r>
  <r>
    <s v="TAG001300 Student Government - Achievement Awards - Broward"/>
    <x v="16"/>
    <s v="(Blank)"/>
    <s v="Student Government *1"/>
    <x v="0"/>
    <n v="5600"/>
    <n v="0"/>
    <n v="5600"/>
    <n v="0"/>
    <n v="0"/>
    <n v="1121"/>
  </r>
  <r>
    <s v="TAG001300 Student Government - Achievement Awards - Broward"/>
    <x v="16"/>
    <s v="(Blank)"/>
    <s v="Student Government *1"/>
    <x v="1"/>
    <n v="156.80000000000001"/>
    <n v="0"/>
    <n v="156.80000000000001"/>
    <n v="0"/>
    <n v="0"/>
    <n v="0"/>
  </r>
  <r>
    <s v="TAG001301 Student Government - Broward House Projects"/>
    <x v="17"/>
    <s v="(Blank)"/>
    <s v="Student Government *1"/>
    <x v="0"/>
    <n v="4350"/>
    <n v="0"/>
    <n v="4350"/>
    <n v="0"/>
    <n v="0"/>
    <n v="0"/>
  </r>
  <r>
    <s v="TAG001301 Student Government - Broward House Projects"/>
    <x v="17"/>
    <s v="(Blank)"/>
    <s v="Student Government *1"/>
    <x v="1"/>
    <n v="241.5"/>
    <n v="0"/>
    <n v="241.5"/>
    <n v="0"/>
    <n v="0"/>
    <n v="0"/>
  </r>
  <r>
    <s v="TAG001301 Student Government - Broward House Projects"/>
    <x v="17"/>
    <s v="(Blank)"/>
    <s v="Student Government *1"/>
    <x v="2"/>
    <n v="4275"/>
    <n v="0"/>
    <n v="4275"/>
    <n v="12.82"/>
    <n v="2242"/>
    <n v="0"/>
  </r>
  <r>
    <s v="TAG001307 Student Government - Cultural Awareness - Broward"/>
    <x v="18"/>
    <s v="(Blank)"/>
    <s v="Student Government *1"/>
    <x v="0"/>
    <n v="6644"/>
    <n v="0"/>
    <n v="6644"/>
    <n v="0"/>
    <n v="0"/>
    <n v="0"/>
  </r>
  <r>
    <s v="TAG001307 Student Government - Cultural Awareness - Broward"/>
    <x v="18"/>
    <s v="(Blank)"/>
    <s v="Student Government *1"/>
    <x v="1"/>
    <n v="333.03"/>
    <n v="0"/>
    <n v="333.03"/>
    <n v="0"/>
    <n v="0"/>
    <n v="0"/>
  </r>
  <r>
    <s v="TAG001307 Student Government - Cultural Awareness - Broward"/>
    <x v="18"/>
    <s v="(Blank)"/>
    <s v="Student Government *1"/>
    <x v="2"/>
    <n v="5250"/>
    <n v="0"/>
    <n v="5250"/>
    <n v="0"/>
    <n v="0"/>
    <n v="0"/>
  </r>
  <r>
    <s v="TAG001308 Broward Campus - Student Services"/>
    <x v="19"/>
    <s v="(Blank)"/>
    <s v="Student Government *1"/>
    <x v="0"/>
    <n v="1700"/>
    <n v="0"/>
    <n v="1700"/>
    <n v="0"/>
    <n v="0"/>
    <n v="0"/>
  </r>
  <r>
    <s v="TAG001308 Broward Campus - Student Services"/>
    <x v="19"/>
    <s v="(Blank)"/>
    <s v="Student Government *1"/>
    <x v="1"/>
    <n v="47.6"/>
    <n v="0"/>
    <n v="47.6"/>
    <n v="0"/>
    <n v="0"/>
    <n v="0"/>
  </r>
  <r>
    <s v="TAG001309 Student Government - Operations - Davie"/>
    <x v="20"/>
    <s v="(Blank)"/>
    <s v="Student Government *1"/>
    <x v="0"/>
    <n v="101200"/>
    <n v="0"/>
    <n v="101200"/>
    <n v="0"/>
    <n v="0"/>
    <n v="0"/>
  </r>
  <r>
    <s v="TAG001309 Student Government - Operations - Davie"/>
    <x v="20"/>
    <s v="(Blank)"/>
    <s v="Student Government *1"/>
    <x v="1"/>
    <n v="10302.290000000001"/>
    <n v="0"/>
    <n v="10302.290000000001"/>
    <n v="0"/>
    <n v="0"/>
    <n v="0"/>
  </r>
  <r>
    <s v="TAG001309 Student Government - Operations - Davie"/>
    <x v="20"/>
    <s v="(Blank)"/>
    <s v="Student Government *1"/>
    <x v="2"/>
    <n v="139650.5"/>
    <n v="0"/>
    <n v="139650.5"/>
    <n v="718.21"/>
    <n v="54526.400000000001"/>
    <n v="0"/>
  </r>
  <r>
    <s v="TAG001309 Student Government - Operations - Davie"/>
    <x v="20"/>
    <s v="(Blank)"/>
    <s v="Student Government *1"/>
    <x v="3"/>
    <n v="127088.49"/>
    <n v="0"/>
    <n v="127088.49"/>
    <n v="3856.82"/>
    <n v="123398.24"/>
    <n v="0"/>
  </r>
  <r>
    <s v="TAG001310 Student Government - S.A.V.I - Jupiter"/>
    <x v="21"/>
    <s v="(Blank)"/>
    <s v="Student Government *1"/>
    <x v="0"/>
    <n v="7620"/>
    <n v="0"/>
    <n v="7620"/>
    <n v="0"/>
    <n v="2000"/>
    <n v="0"/>
  </r>
  <r>
    <s v="TAG001310 Student Government - S.A.V.I - Jupiter"/>
    <x v="21"/>
    <s v="(Blank)"/>
    <s v="Student Government *1"/>
    <x v="1"/>
    <n v="213.36"/>
    <n v="0"/>
    <n v="213.36"/>
    <n v="0"/>
    <n v="0"/>
    <n v="0"/>
  </r>
  <r>
    <s v="TAG001311 Student Government - Program Board - Jupiter"/>
    <x v="22"/>
    <s v="(Blank)"/>
    <s v="Student Government *1"/>
    <x v="0"/>
    <n v="90500"/>
    <n v="0"/>
    <n v="90500"/>
    <n v="0"/>
    <n v="2000"/>
    <n v="0"/>
  </r>
  <r>
    <s v="TAG001311 Student Government - Program Board - Jupiter"/>
    <x v="22"/>
    <s v="(Blank)"/>
    <s v="Student Government *1"/>
    <x v="1"/>
    <n v="3143.84"/>
    <n v="0"/>
    <n v="3143.84"/>
    <n v="0"/>
    <n v="0"/>
    <n v="0"/>
  </r>
  <r>
    <s v="TAG001311 Student Government - Program Board - Jupiter"/>
    <x v="22"/>
    <s v="(Blank)"/>
    <s v="Student Government *1"/>
    <x v="2"/>
    <n v="21780"/>
    <n v="0"/>
    <n v="21780"/>
    <n v="0"/>
    <n v="0"/>
    <n v="0"/>
  </r>
  <r>
    <s v="TAG001313 Student Government - Campus Recreation Facility Ops"/>
    <x v="23"/>
    <s v="(Blank)"/>
    <s v="Student Government *1"/>
    <x v="0"/>
    <n v="361525"/>
    <n v="0"/>
    <n v="1753384"/>
    <n v="275397.33"/>
    <n v="0"/>
    <n v="0"/>
  </r>
  <r>
    <s v="TAG001313 Student Government - Campus Recreation Facility Ops"/>
    <x v="23"/>
    <s v="(Blank)"/>
    <s v="Student Government *1"/>
    <x v="1"/>
    <n v="45007"/>
    <n v="0"/>
    <n v="1753384"/>
    <n v="275397.33"/>
    <n v="0"/>
    <n v="0"/>
  </r>
  <r>
    <s v="TAG001313 Student Government - Campus Recreation Facility Ops"/>
    <x v="23"/>
    <s v="(Blank)"/>
    <s v="Student Government *1"/>
    <x v="2"/>
    <n v="429888"/>
    <n v="0"/>
    <n v="1753384"/>
    <n v="275397.33"/>
    <n v="0"/>
    <n v="0"/>
  </r>
  <r>
    <s v="TAG001313 Student Government - Campus Recreation Facility Ops"/>
    <x v="23"/>
    <s v="(Blank)"/>
    <s v="Student Government *1"/>
    <x v="3"/>
    <n v="815964"/>
    <n v="0"/>
    <n v="1753384"/>
    <n v="275397.33"/>
    <n v="0"/>
    <n v="0"/>
  </r>
  <r>
    <s v="TAG001313 Student Government - Campus Recreation Facility Ops"/>
    <x v="23"/>
    <s v="(Blank)"/>
    <s v="Student Government *1"/>
    <x v="4"/>
    <n v="101000"/>
    <n v="0"/>
    <n v="1753384"/>
    <n v="275397.33"/>
    <n v="0"/>
    <n v="0"/>
  </r>
  <r>
    <s v="TAG001315 Student Government - Banquet"/>
    <x v="24"/>
    <s v="(Blank)"/>
    <s v="Student Government *1"/>
    <x v="0"/>
    <n v="4500"/>
    <n v="0"/>
    <n v="4500"/>
    <n v="0"/>
    <n v="0"/>
    <n v="0"/>
  </r>
  <r>
    <s v="TAG001315 Student Government - Banquet"/>
    <x v="24"/>
    <s v="(Blank)"/>
    <s v="Student Government *1"/>
    <x v="1"/>
    <n v="126"/>
    <n v="0"/>
    <n v="126"/>
    <n v="0"/>
    <n v="0"/>
    <n v="0"/>
  </r>
  <r>
    <s v="TAG001316 Student Government - Student Affairs - Jupiter"/>
    <x v="25"/>
    <s v="(Blank)"/>
    <s v="Student Government *1"/>
    <x v="0"/>
    <n v="7200"/>
    <n v="0"/>
    <n v="7200"/>
    <n v="0"/>
    <n v="0"/>
    <n v="0"/>
  </r>
  <r>
    <s v="TAG001316 Student Government - Student Affairs - Jupiter"/>
    <x v="25"/>
    <s v="(Blank)"/>
    <s v="Student Government *1"/>
    <x v="1"/>
    <n v="201.6"/>
    <n v="0"/>
    <n v="201.6"/>
    <n v="0"/>
    <n v="0"/>
    <n v="0"/>
  </r>
  <r>
    <s v="TAG001317 Sport Club Council"/>
    <x v="26"/>
    <s v="(Blank)"/>
    <s v="Student Government *1"/>
    <x v="0"/>
    <n v="105835"/>
    <n v="0"/>
    <n v="105835"/>
    <n v="0"/>
    <n v="0"/>
    <n v="0"/>
  </r>
  <r>
    <s v="TAG001317 Sport Club Council"/>
    <x v="26"/>
    <s v="(Blank)"/>
    <s v="Student Government *1"/>
    <x v="1"/>
    <n v="2963.38"/>
    <n v="0"/>
    <n v="2963.38"/>
    <n v="0"/>
    <n v="0"/>
    <n v="0"/>
  </r>
  <r>
    <s v="TAG001319 Student Government - House Projects - Jupiter"/>
    <x v="27"/>
    <s v="(Blank)"/>
    <s v="Student Government *1"/>
    <x v="0"/>
    <n v="2188"/>
    <n v="0"/>
    <n v="2188"/>
    <n v="0"/>
    <n v="0"/>
    <n v="0"/>
  </r>
  <r>
    <s v="TAG001319 Student Government - House Projects - Jupiter"/>
    <x v="27"/>
    <s v="(Blank)"/>
    <s v="Student Government *1"/>
    <x v="1"/>
    <n v="204.62"/>
    <n v="0"/>
    <n v="204.62"/>
    <n v="0"/>
    <n v="0"/>
    <n v="0"/>
  </r>
  <r>
    <s v="TAG001319 Student Government - House Projects - Jupiter"/>
    <x v="27"/>
    <s v="(Blank)"/>
    <s v="Student Government *1"/>
    <x v="2"/>
    <n v="5120"/>
    <n v="0"/>
    <n v="5120"/>
    <n v="0"/>
    <n v="0"/>
    <n v="0"/>
  </r>
  <r>
    <s v="TAG001320 Student Government - House Projects"/>
    <x v="28"/>
    <s v="(Blank)"/>
    <s v="Student Government *1"/>
    <x v="0"/>
    <n v="5000"/>
    <n v="0"/>
    <n v="5000"/>
    <n v="0"/>
    <n v="0"/>
    <n v="0"/>
  </r>
  <r>
    <s v="TAG001320 Student Government - House Projects"/>
    <x v="28"/>
    <s v="(Blank)"/>
    <s v="Student Government *1"/>
    <x v="1"/>
    <n v="140"/>
    <n v="0"/>
    <n v="140"/>
    <n v="0"/>
    <n v="0"/>
    <n v="0"/>
  </r>
  <r>
    <s v="TAG001321 Student Government - Governor Executive Projects Broward"/>
    <x v="29"/>
    <s v="(Blank)"/>
    <s v="Student Government *1"/>
    <x v="0"/>
    <n v="19615"/>
    <n v="0"/>
    <n v="19615"/>
    <n v="0"/>
    <n v="0"/>
    <n v="0"/>
  </r>
  <r>
    <s v="TAG001321 Student Government - Governor Executive Projects Broward"/>
    <x v="29"/>
    <s v="(Blank)"/>
    <s v="Student Government *1"/>
    <x v="1"/>
    <n v="549.22"/>
    <n v="0"/>
    <n v="549.22"/>
    <n v="0"/>
    <n v="0"/>
    <n v="0"/>
  </r>
  <r>
    <s v="TAG001322 Student Government - Governor Executive Projects Jupiter"/>
    <x v="30"/>
    <s v="(Blank)"/>
    <s v="Student Government *1"/>
    <x v="0"/>
    <n v="20700"/>
    <n v="0"/>
    <n v="20700"/>
    <n v="0"/>
    <n v="1000"/>
    <n v="0"/>
  </r>
  <r>
    <s v="TAG001322 Student Government - Governor Executive Projects Jupiter"/>
    <x v="30"/>
    <s v="(Blank)"/>
    <s v="Student Government *1"/>
    <x v="1"/>
    <n v="579.6"/>
    <n v="0"/>
    <n v="579.6"/>
    <n v="0"/>
    <n v="0"/>
    <n v="0"/>
  </r>
  <r>
    <s v="TAG001323 Diversity Student Services - Jupiter"/>
    <x v="31"/>
    <s v="(Blank)"/>
    <s v="Student Government *1"/>
    <x v="0"/>
    <n v="12000"/>
    <n v="0"/>
    <n v="12000"/>
    <n v="0"/>
    <n v="1500"/>
    <n v="0"/>
  </r>
  <r>
    <s v="TAG001323 Diversity Student Services - Jupiter"/>
    <x v="31"/>
    <s v="(Blank)"/>
    <s v="Student Government *1"/>
    <x v="1"/>
    <n v="336"/>
    <n v="0"/>
    <n v="336"/>
    <n v="0"/>
    <n v="0"/>
    <n v="0"/>
  </r>
  <r>
    <s v="TAG001324 COSO Administration"/>
    <x v="32"/>
    <s v="(Blank)"/>
    <s v="Student Government *1"/>
    <x v="0"/>
    <n v="31900"/>
    <n v="0"/>
    <n v="31900"/>
    <n v="0"/>
    <n v="5000"/>
    <n v="0"/>
  </r>
  <r>
    <s v="TAG001324 COSO Administration"/>
    <x v="32"/>
    <s v="(Blank)"/>
    <s v="Student Government *1"/>
    <x v="1"/>
    <n v="1449.36"/>
    <n v="0"/>
    <n v="1449.36"/>
    <n v="0"/>
    <n v="0"/>
    <n v="0"/>
  </r>
  <r>
    <s v="TAG001324 COSO Administration"/>
    <x v="32"/>
    <s v="(Blank)"/>
    <s v="Student Government *1"/>
    <x v="2"/>
    <n v="19863"/>
    <n v="0"/>
    <n v="19863"/>
    <n v="369.06"/>
    <n v="10190.48"/>
    <n v="0"/>
  </r>
  <r>
    <s v="TAG001325 Campus Student Government Marketing - Jupiter"/>
    <x v="33"/>
    <s v="(Blank)"/>
    <s v="Student Government *1"/>
    <x v="0"/>
    <n v="4000"/>
    <n v="0"/>
    <n v="4000"/>
    <n v="0"/>
    <n v="0"/>
    <n v="0"/>
  </r>
  <r>
    <s v="TAG001325 Campus Student Government Marketing - Jupiter"/>
    <x v="33"/>
    <s v="(Blank)"/>
    <s v="Student Government *1"/>
    <x v="1"/>
    <n v="112"/>
    <n v="0"/>
    <n v="112"/>
    <n v="0"/>
    <n v="0"/>
    <n v="0"/>
  </r>
  <r>
    <s v="TAG001326 Campus Inter-Club Council - Jupiter"/>
    <x v="34"/>
    <s v="(Blank)"/>
    <s v="Student Government *1"/>
    <x v="0"/>
    <n v="9150"/>
    <n v="0"/>
    <n v="9150"/>
    <n v="0"/>
    <n v="1500"/>
    <n v="0"/>
  </r>
  <r>
    <s v="TAG001326 Campus Inter-Club Council - Jupiter"/>
    <x v="34"/>
    <s v="(Blank)"/>
    <s v="Student Government *1"/>
    <x v="1"/>
    <n v="256.2"/>
    <n v="0"/>
    <n v="256.2"/>
    <n v="0"/>
    <n v="0"/>
    <n v="0"/>
  </r>
  <r>
    <s v="TAG001327 Campus Club Accounts - Broward"/>
    <x v="35"/>
    <s v="(Blank)"/>
    <s v="Student Government *1"/>
    <x v="0"/>
    <n v="15000"/>
    <n v="0"/>
    <n v="15000"/>
    <n v="0"/>
    <n v="0"/>
    <n v="0"/>
  </r>
  <r>
    <s v="TAG001327 Campus Club Accounts - Broward"/>
    <x v="35"/>
    <s v="(Blank)"/>
    <s v="Student Government *1"/>
    <x v="1"/>
    <n v="420"/>
    <n v="0"/>
    <n v="420"/>
    <n v="0"/>
    <n v="0"/>
    <n v="0"/>
  </r>
  <r>
    <s v="TAG001328 Campus Club Accounts - Jupiter"/>
    <x v="36"/>
    <s v="(Blank)"/>
    <s v="Student Government *1"/>
    <x v="0"/>
    <n v="24800"/>
    <n v="0"/>
    <n v="24800"/>
    <n v="0"/>
    <n v="3500"/>
    <n v="0"/>
  </r>
  <r>
    <s v="TAG001328 Campus Club Accounts - Jupiter"/>
    <x v="36"/>
    <s v="(Blank)"/>
    <s v="Student Government *1"/>
    <x v="1"/>
    <n v="694.4"/>
    <n v="0"/>
    <n v="694.4"/>
    <n v="0"/>
    <n v="0"/>
    <n v="0"/>
  </r>
  <r>
    <s v="TAG001329 Student Government - Stipends - Broward"/>
    <x v="37"/>
    <s v="(Blank)"/>
    <s v="Student Government *1"/>
    <x v="0"/>
    <n v="750"/>
    <n v="0"/>
    <n v="750"/>
    <n v="0"/>
    <n v="0"/>
    <n v="0"/>
  </r>
  <r>
    <s v="TAG001329 Student Government - Stipends - Broward"/>
    <x v="37"/>
    <s v="(Blank)"/>
    <s v="Student Government *1"/>
    <x v="1"/>
    <n v="2450.14"/>
    <n v="0"/>
    <n v="2450.14"/>
    <n v="0"/>
    <n v="0"/>
    <n v="0"/>
  </r>
  <r>
    <s v="TAG001329 Student Government - Stipends - Broward"/>
    <x v="37"/>
    <s v="(Blank)"/>
    <s v="Student Government *1"/>
    <x v="2"/>
    <n v="86755"/>
    <n v="0"/>
    <n v="86755"/>
    <n v="1966.7"/>
    <n v="44073"/>
    <n v="0"/>
  </r>
  <r>
    <s v="TAG001330 Student Government - Stipends"/>
    <x v="38"/>
    <s v="(Blank)"/>
    <s v="Student Government *1"/>
    <x v="0"/>
    <n v="400"/>
    <n v="0"/>
    <n v="400"/>
    <n v="0"/>
    <n v="0"/>
    <n v="0"/>
  </r>
  <r>
    <s v="TAG001330 Student Government - Stipends"/>
    <x v="38"/>
    <s v="(Blank)"/>
    <s v="Student Government *1"/>
    <x v="1"/>
    <n v="3248.62"/>
    <n v="0"/>
    <n v="3248.62"/>
    <n v="0"/>
    <n v="0"/>
    <n v="0"/>
  </r>
  <r>
    <s v="TAG001330 Student Government - Stipends"/>
    <x v="38"/>
    <s v="(Blank)"/>
    <s v="Student Government *1"/>
    <x v="2"/>
    <n v="115622"/>
    <n v="0"/>
    <n v="115622"/>
    <n v="1721.57"/>
    <n v="55565.27"/>
    <n v="0"/>
  </r>
  <r>
    <s v="TAG001331 Student Government - Student Accessibility Services"/>
    <x v="39"/>
    <s v="(Blank)"/>
    <s v="Student Government *1"/>
    <x v="0"/>
    <n v="8000"/>
    <n v="0"/>
    <n v="8000"/>
    <n v="0"/>
    <n v="0"/>
    <n v="0"/>
  </r>
  <r>
    <s v="TAG001331 Student Government - Student Accessibility Services"/>
    <x v="39"/>
    <s v="(Blank)"/>
    <s v="Student Government *1"/>
    <x v="1"/>
    <n v="224"/>
    <n v="0"/>
    <n v="224"/>
    <n v="0"/>
    <n v="0"/>
    <n v="0"/>
  </r>
  <r>
    <s v="TAG001332 Student Government - Night Owls"/>
    <x v="40"/>
    <s v="(Blank)"/>
    <s v="Student Government *1"/>
    <x v="0"/>
    <n v="47500"/>
    <n v="0"/>
    <n v="47500"/>
    <n v="0"/>
    <n v="0"/>
    <n v="0"/>
  </r>
  <r>
    <s v="TAG001332 Student Government - Night Owls"/>
    <x v="40"/>
    <s v="(Blank)"/>
    <s v="Student Government *1"/>
    <x v="1"/>
    <n v="3423.28"/>
    <n v="0"/>
    <n v="3423.28"/>
    <n v="0"/>
    <n v="0"/>
    <n v="0"/>
  </r>
  <r>
    <s v="TAG001332 Student Government - Night Owls"/>
    <x v="40"/>
    <s v="(Blank)"/>
    <s v="Student Government *1"/>
    <x v="2"/>
    <n v="74760"/>
    <n v="0"/>
    <n v="74760"/>
    <n v="0"/>
    <n v="4566.6000000000004"/>
    <n v="0"/>
  </r>
  <r>
    <s v="TAG001333 Student Government - ICC Revenue - Broward"/>
    <x v="41"/>
    <s v="(Blank)"/>
    <s v="Student Government *1"/>
    <x v="0"/>
    <n v="3400"/>
    <n v="0"/>
    <n v="3400"/>
    <n v="0"/>
    <n v="0"/>
    <n v="0"/>
  </r>
  <r>
    <s v="TAG001333 Student Government - ICC Revenue - Broward"/>
    <x v="41"/>
    <s v="(Blank)"/>
    <s v="Student Government *1"/>
    <x v="1"/>
    <n v="95.2"/>
    <n v="0"/>
    <n v="95.2"/>
    <n v="0"/>
    <n v="0"/>
    <n v="0"/>
  </r>
  <r>
    <s v="TAG001334 Student Government - Governor - Projects"/>
    <x v="42"/>
    <s v="(Blank)"/>
    <s v="Student Government *1"/>
    <x v="0"/>
    <n v="30000"/>
    <n v="0"/>
    <n v="30000"/>
    <n v="0"/>
    <n v="4500"/>
    <n v="0"/>
  </r>
  <r>
    <s v="TAG001334 Student Government - Governor - Projects"/>
    <x v="42"/>
    <s v="(Blank)"/>
    <s v="Student Government *1"/>
    <x v="1"/>
    <n v="840"/>
    <n v="0"/>
    <n v="840"/>
    <n v="0"/>
    <n v="0"/>
    <n v="0"/>
  </r>
  <r>
    <s v="TAG001336 Student Government - COSO"/>
    <x v="43"/>
    <s v="(Blank)"/>
    <s v="Student Government *1"/>
    <x v="0"/>
    <n v="172000"/>
    <n v="0"/>
    <n v="172000"/>
    <n v="0"/>
    <n v="20222.21"/>
    <n v="0"/>
  </r>
  <r>
    <s v="TAG001336 Student Government - COSO"/>
    <x v="43"/>
    <s v="(Blank)"/>
    <s v="Student Government *1"/>
    <x v="1"/>
    <n v="4816"/>
    <n v="0"/>
    <n v="4816"/>
    <n v="0"/>
    <n v="0"/>
    <n v="0"/>
  </r>
  <r>
    <s v="TAG001337 Student Government - House Contingency Broward"/>
    <x v="44"/>
    <s v="(Blank)"/>
    <s v="Student Government *1"/>
    <x v="0"/>
    <n v="3216"/>
    <n v="0"/>
    <n v="3216"/>
    <n v="0"/>
    <n v="0"/>
    <n v="0"/>
  </r>
  <r>
    <s v="TAG001337 Student Government - House Contingency Broward"/>
    <x v="44"/>
    <s v="(Blank)"/>
    <s v="Student Government *1"/>
    <x v="1"/>
    <n v="90.05"/>
    <n v="0"/>
    <n v="90.05"/>
    <n v="0"/>
    <n v="0"/>
    <n v="0"/>
  </r>
  <r>
    <s v="TAG001339 Student Government - Contingency"/>
    <x v="45"/>
    <s v="(Blank)"/>
    <s v="Student Government *1"/>
    <x v="0"/>
    <n v="14000"/>
    <n v="0"/>
    <n v="14000"/>
    <n v="0"/>
    <n v="0"/>
    <n v="0"/>
  </r>
  <r>
    <s v="TAG001339 Student Government - Contingency"/>
    <x v="45"/>
    <s v="(Blank)"/>
    <s v="Student Government *1"/>
    <x v="1"/>
    <n v="392"/>
    <n v="0"/>
    <n v="392"/>
    <n v="0"/>
    <n v="0"/>
    <n v="0"/>
  </r>
  <r>
    <s v="TAG001339 Student Government - Contingency"/>
    <x v="45"/>
    <s v="(Blank)"/>
    <s v="Student Government *1"/>
    <x v="2"/>
    <n v="0"/>
    <n v="0"/>
    <n v="0"/>
    <n v="0"/>
    <n v="65.599999999999994"/>
    <n v="0"/>
  </r>
  <r>
    <s v="TAG001341 Student Government - Aids/Peer Education"/>
    <x v="46"/>
    <s v="(Blank)"/>
    <s v="Student Government *1"/>
    <x v="0"/>
    <n v="14500"/>
    <n v="0"/>
    <n v="14500"/>
    <n v="0"/>
    <n v="0"/>
    <n v="0"/>
  </r>
  <r>
    <s v="TAG001341 Student Government - Aids/Peer Education"/>
    <x v="46"/>
    <s v="(Blank)"/>
    <s v="Student Government *1"/>
    <x v="1"/>
    <n v="642.88"/>
    <n v="0"/>
    <n v="642.88"/>
    <n v="0"/>
    <n v="0"/>
    <n v="0"/>
  </r>
  <r>
    <s v="TAG001341 Student Government - Aids/Peer Education"/>
    <x v="46"/>
    <s v="(Blank)"/>
    <s v="Student Government *1"/>
    <x v="2"/>
    <n v="8460"/>
    <n v="0"/>
    <n v="8460"/>
    <n v="0"/>
    <n v="0"/>
    <n v="0"/>
  </r>
  <r>
    <s v="TAG001342 Black Student Union"/>
    <x v="47"/>
    <s v="(Blank)"/>
    <s v="Student Government *1"/>
    <x v="0"/>
    <n v="101124"/>
    <n v="0"/>
    <n v="101124"/>
    <n v="0"/>
    <n v="20130.82"/>
    <n v="0"/>
  </r>
  <r>
    <s v="TAG001342 Black Student Union"/>
    <x v="47"/>
    <s v="(Blank)"/>
    <s v="Student Government *1"/>
    <x v="1"/>
    <n v="3991.12"/>
    <n v="0"/>
    <n v="3991.12"/>
    <n v="0"/>
    <n v="0"/>
    <n v="0"/>
  </r>
  <r>
    <s v="TAG001342 Black Student Union"/>
    <x v="47"/>
    <s v="(Blank)"/>
    <s v="Student Government *1"/>
    <x v="2"/>
    <n v="41416"/>
    <n v="0"/>
    <n v="41416"/>
    <n v="88.62"/>
    <n v="16666.32"/>
    <n v="0"/>
  </r>
  <r>
    <s v="TAG001343 Student Government - Administration - Broward"/>
    <x v="48"/>
    <s v="(Blank)"/>
    <s v="Student Government *1"/>
    <x v="0"/>
    <n v="40500"/>
    <n v="0"/>
    <n v="40500"/>
    <n v="0"/>
    <n v="0"/>
    <n v="0"/>
  </r>
  <r>
    <s v="TAG001343 Student Government - Administration - Broward"/>
    <x v="48"/>
    <s v="(Blank)"/>
    <s v="Student Government *1"/>
    <x v="1"/>
    <n v="1134"/>
    <n v="0"/>
    <n v="1134"/>
    <n v="0"/>
    <n v="0"/>
    <n v="0"/>
  </r>
  <r>
    <s v="TAG001344 Student Government - Administration - Jupiter"/>
    <x v="49"/>
    <s v="(Blank)"/>
    <s v="Student Government *1"/>
    <x v="0"/>
    <n v="7136"/>
    <n v="0"/>
    <n v="7136"/>
    <n v="127.95"/>
    <n v="3000"/>
    <n v="0"/>
  </r>
  <r>
    <s v="TAG001344 Student Government - Administration - Jupiter"/>
    <x v="49"/>
    <s v="(Blank)"/>
    <s v="Student Government *1"/>
    <x v="1"/>
    <n v="1847.33"/>
    <n v="0"/>
    <n v="1847.33"/>
    <n v="0"/>
    <n v="0"/>
    <n v="0"/>
  </r>
  <r>
    <s v="TAG001344 Student Government - Administration - Jupiter"/>
    <x v="49"/>
    <s v="(Blank)"/>
    <s v="Student Government *1"/>
    <x v="2"/>
    <n v="58840"/>
    <n v="0"/>
    <n v="58840"/>
    <n v="0"/>
    <n v="5428"/>
    <n v="0"/>
  </r>
  <r>
    <s v="TAG001345 Student Government - Administration"/>
    <x v="50"/>
    <s v="(Blank)"/>
    <s v="Student Government *1"/>
    <x v="0"/>
    <n v="20000"/>
    <n v="0"/>
    <n v="20000"/>
    <n v="0"/>
    <n v="0"/>
    <n v="0"/>
  </r>
  <r>
    <s v="TAG001345 Student Government - Administration"/>
    <x v="50"/>
    <s v="(Blank)"/>
    <s v="Student Government *1"/>
    <x v="1"/>
    <n v="560"/>
    <n v="0"/>
    <n v="560"/>
    <n v="0"/>
    <n v="0"/>
    <n v="0"/>
  </r>
  <r>
    <s v="TAG001347 Unallocated Student Activity Fees"/>
    <x v="51"/>
    <s v="(Blank)"/>
    <s v="Student Government *1"/>
    <x v="0"/>
    <n v="1272315"/>
    <n v="0"/>
    <n v="1272315"/>
    <n v="29573.57"/>
    <n v="0"/>
    <n v="0"/>
  </r>
  <r>
    <s v="TAG001347 Unallocated Student Activity Fees"/>
    <x v="51"/>
    <s v="(Blank)"/>
    <s v="Student Government *1"/>
    <x v="1"/>
    <n v="35624.82"/>
    <n v="0"/>
    <n v="35624.82"/>
    <n v="0"/>
    <n v="0"/>
    <n v="0"/>
  </r>
  <r>
    <s v="TAG001488 Student Government - Conference Travel"/>
    <x v="52"/>
    <s v="(Blank)"/>
    <s v="Student Government *1"/>
    <x v="0"/>
    <n v="73349"/>
    <n v="0"/>
    <n v="73349"/>
    <n v="0"/>
    <n v="0"/>
    <n v="0"/>
  </r>
  <r>
    <s v="TAG001488 Student Government - Conference Travel"/>
    <x v="52"/>
    <s v="(Blank)"/>
    <s v="Student Government *1"/>
    <x v="1"/>
    <n v="2237.4499999999998"/>
    <n v="0"/>
    <n v="2237.4499999999998"/>
    <n v="0"/>
    <n v="0"/>
    <n v="0"/>
  </r>
  <r>
    <s v="TAG001488 Student Government - Conference Travel"/>
    <x v="52"/>
    <s v="(Blank)"/>
    <s v="Student Government *1"/>
    <x v="2"/>
    <n v="6560"/>
    <n v="0"/>
    <n v="6560"/>
    <n v="0"/>
    <n v="0"/>
    <n v="0"/>
  </r>
  <r>
    <s v="TAG001489 Student Government - Program Board"/>
    <x v="53"/>
    <s v="(Blank)"/>
    <s v="Student Government *1"/>
    <x v="0"/>
    <n v="369570"/>
    <n v="0"/>
    <n v="369570"/>
    <n v="0"/>
    <n v="17500"/>
    <n v="7052.6"/>
  </r>
  <r>
    <s v="TAG001489 Student Government - Program Board"/>
    <x v="53"/>
    <s v="(Blank)"/>
    <s v="Student Government *1"/>
    <x v="1"/>
    <n v="17503.400000000001"/>
    <n v="0"/>
    <n v="17503.400000000001"/>
    <n v="0"/>
    <n v="0"/>
    <n v="0"/>
  </r>
  <r>
    <s v="TAG001489 Student Government - Program Board"/>
    <x v="53"/>
    <s v="(Blank)"/>
    <s v="Student Government *1"/>
    <x v="2"/>
    <n v="76980"/>
    <n v="0"/>
    <n v="76980"/>
    <n v="1174.5"/>
    <n v="20296"/>
    <n v="0"/>
  </r>
  <r>
    <s v="TAG001489 Student Government - Program Board"/>
    <x v="53"/>
    <s v="(Blank)"/>
    <s v="Student Government *1"/>
    <x v="4"/>
    <n v="5000"/>
    <n v="0"/>
    <n v="0"/>
    <n v="0"/>
    <n v="0"/>
    <n v="0"/>
  </r>
  <r>
    <s v="TAG001490 Student Government - S.A.V.I"/>
    <x v="54"/>
    <s v="(Blank)"/>
    <s v="Student Government *1"/>
    <x v="0"/>
    <n v="17000"/>
    <n v="0"/>
    <n v="17000"/>
    <n v="0"/>
    <n v="4000"/>
    <n v="0"/>
  </r>
  <r>
    <s v="TAG001490 Student Government - S.A.V.I"/>
    <x v="54"/>
    <s v="(Blank)"/>
    <s v="Student Government *1"/>
    <x v="1"/>
    <n v="2751.97"/>
    <n v="0"/>
    <n v="2751.97"/>
    <n v="0"/>
    <n v="0"/>
    <n v="0"/>
  </r>
  <r>
    <s v="TAG001490 Student Government - S.A.V.I"/>
    <x v="54"/>
    <s v="(Blank)"/>
    <s v="Student Government *1"/>
    <x v="2"/>
    <n v="15035"/>
    <n v="0"/>
    <n v="15035"/>
    <n v="541.38"/>
    <n v="8024"/>
    <n v="0"/>
  </r>
  <r>
    <s v="TAG001490 Student Government - S.A.V.I"/>
    <x v="54"/>
    <s v="(Blank)"/>
    <s v="Student Government *1"/>
    <x v="3"/>
    <n v="66249.600000000006"/>
    <n v="0"/>
    <n v="66249.600000000006"/>
    <n v="1848.28"/>
    <n v="58451.87"/>
    <n v="0"/>
  </r>
  <r>
    <s v="TAG001492 Director of Student Media"/>
    <x v="55"/>
    <s v="(Blank)"/>
    <s v="Student Government *1"/>
    <x v="0"/>
    <n v="13420"/>
    <n v="0"/>
    <n v="13420"/>
    <n v="0"/>
    <n v="0"/>
    <n v="0"/>
  </r>
  <r>
    <s v="TAG001492 Director of Student Media"/>
    <x v="55"/>
    <s v="(Blank)"/>
    <s v="Student Government *1"/>
    <x v="1"/>
    <n v="6211.23"/>
    <n v="0"/>
    <n v="6211.23"/>
    <n v="0"/>
    <n v="0"/>
    <n v="0"/>
  </r>
  <r>
    <s v="TAG001492 Director of Student Media"/>
    <x v="55"/>
    <s v="(Blank)"/>
    <s v="Student Government *1"/>
    <x v="2"/>
    <n v="6170"/>
    <n v="0"/>
    <n v="6170"/>
    <n v="0"/>
    <n v="0"/>
    <n v="0"/>
  </r>
  <r>
    <s v="TAG001492 Director of Student Media"/>
    <x v="55"/>
    <s v="(Blank)"/>
    <s v="Student Government *1"/>
    <x v="3"/>
    <n v="202239.71"/>
    <n v="0"/>
    <n v="202239.71"/>
    <n v="2665.01"/>
    <n v="180234.66"/>
    <n v="0"/>
  </r>
  <r>
    <s v="TAG001493 Diversity Award Training"/>
    <x v="56"/>
    <s v="(Blank)"/>
    <s v="Student Government *1"/>
    <x v="0"/>
    <n v="26250"/>
    <n v="0"/>
    <n v="26250"/>
    <n v="0"/>
    <n v="6000"/>
    <n v="0"/>
  </r>
  <r>
    <s v="TAG001493 Diversity Award Training"/>
    <x v="56"/>
    <s v="(Blank)"/>
    <s v="Student Government *1"/>
    <x v="1"/>
    <n v="1017.24"/>
    <n v="0"/>
    <n v="1017.24"/>
    <n v="0"/>
    <n v="0"/>
    <n v="0"/>
  </r>
  <r>
    <s v="TAG001493 Diversity Award Training"/>
    <x v="56"/>
    <s v="(Blank)"/>
    <s v="Student Government *1"/>
    <x v="2"/>
    <n v="10080"/>
    <n v="0"/>
    <n v="10080"/>
    <n v="0"/>
    <n v="0"/>
    <n v="0"/>
  </r>
  <r>
    <s v="TAG001494 Graduate and Professional Clubs"/>
    <x v="57"/>
    <s v="(Blank)"/>
    <s v="Student Government *1"/>
    <x v="0"/>
    <n v="31800"/>
    <n v="0"/>
    <n v="31800"/>
    <n v="0"/>
    <n v="18000"/>
    <n v="0"/>
  </r>
  <r>
    <s v="TAG001494 Graduate and Professional Clubs"/>
    <x v="57"/>
    <s v="(Blank)"/>
    <s v="Student Government *1"/>
    <x v="1"/>
    <n v="890.4"/>
    <n v="0"/>
    <n v="890.4"/>
    <n v="0"/>
    <n v="0"/>
    <n v="0"/>
  </r>
  <r>
    <s v="TAG001495 Graduate Student Association"/>
    <x v="58"/>
    <s v="(Blank)"/>
    <s v="Student Government *1"/>
    <x v="0"/>
    <n v="154486"/>
    <n v="0"/>
    <n v="154486"/>
    <n v="0"/>
    <n v="9000"/>
    <n v="166"/>
  </r>
  <r>
    <s v="TAG001495 Graduate Student Association"/>
    <x v="58"/>
    <s v="(Blank)"/>
    <s v="Student Government *1"/>
    <x v="1"/>
    <n v="5397.7"/>
    <n v="0"/>
    <n v="5397.7"/>
    <n v="0"/>
    <n v="0"/>
    <n v="0"/>
  </r>
  <r>
    <s v="TAG001495 Graduate Student Association"/>
    <x v="58"/>
    <s v="(Blank)"/>
    <s v="Student Government *1"/>
    <x v="2"/>
    <n v="38289"/>
    <n v="0"/>
    <n v="38289"/>
    <n v="432"/>
    <n v="6372"/>
    <n v="0"/>
  </r>
  <r>
    <s v="TAG001496 Homecoming"/>
    <x v="59"/>
    <s v="(Blank)"/>
    <s v="Student Government *1"/>
    <x v="0"/>
    <n v="174500"/>
    <n v="0"/>
    <n v="174500"/>
    <n v="0"/>
    <n v="4500"/>
    <n v="0"/>
  </r>
  <r>
    <s v="TAG001496 Homecoming"/>
    <x v="59"/>
    <s v="(Blank)"/>
    <s v="Student Government *1"/>
    <x v="1"/>
    <n v="5602.8"/>
    <n v="0"/>
    <n v="5602.8"/>
    <n v="0"/>
    <n v="0"/>
    <n v="0"/>
  </r>
  <r>
    <s v="TAG001496 Homecoming"/>
    <x v="59"/>
    <s v="(Blank)"/>
    <s v="Student Government *1"/>
    <x v="2"/>
    <n v="25600"/>
    <n v="0"/>
    <n v="25600"/>
    <n v="350.5"/>
    <n v="5192"/>
    <n v="0"/>
  </r>
  <r>
    <s v="TAG001498 LGBTQA Resource Center"/>
    <x v="60"/>
    <s v="(Blank)"/>
    <s v="Student Government *1"/>
    <x v="0"/>
    <n v="13800"/>
    <n v="0"/>
    <n v="13800"/>
    <n v="0"/>
    <n v="2000"/>
    <n v="0"/>
  </r>
  <r>
    <s v="TAG001498 LGBTQA Resource Center"/>
    <x v="60"/>
    <s v="(Blank)"/>
    <s v="Student Government *1"/>
    <x v="1"/>
    <n v="2241.39"/>
    <n v="0"/>
    <n v="2241.39"/>
    <n v="0"/>
    <n v="0"/>
    <n v="0"/>
  </r>
  <r>
    <s v="TAG001498 LGBTQA Resource Center"/>
    <x v="60"/>
    <s v="(Blank)"/>
    <s v="Student Government *1"/>
    <x v="3"/>
    <n v="66249.600000000006"/>
    <n v="0"/>
    <n v="66249.600000000006"/>
    <n v="1962.23"/>
    <n v="62348.82"/>
    <n v="0"/>
  </r>
  <r>
    <s v="TAG001499 Student Government - Lobby"/>
    <x v="61"/>
    <s v="(Blank)"/>
    <s v="Student Government *1"/>
    <x v="0"/>
    <n v="12000"/>
    <n v="0"/>
    <n v="12000"/>
    <n v="0"/>
    <n v="0"/>
    <n v="0"/>
  </r>
  <r>
    <s v="TAG001499 Student Government - Lobby"/>
    <x v="61"/>
    <s v="(Blank)"/>
    <s v="Student Government *1"/>
    <x v="1"/>
    <n v="336"/>
    <n v="0"/>
    <n v="336"/>
    <n v="0"/>
    <n v="0"/>
    <n v="0"/>
  </r>
  <r>
    <s v="TAG001500 Office of Greek Life"/>
    <x v="62"/>
    <s v="(Blank)"/>
    <s v="Student Government *1"/>
    <x v="0"/>
    <n v="23860"/>
    <n v="0"/>
    <n v="23860"/>
    <n v="0"/>
    <n v="2331.38"/>
    <n v="0"/>
  </r>
  <r>
    <s v="TAG001500 Office of Greek Life"/>
    <x v="62"/>
    <s v="(Blank)"/>
    <s v="Student Government *1"/>
    <x v="1"/>
    <n v="2716.27"/>
    <n v="0"/>
    <n v="2716.27"/>
    <n v="0"/>
    <n v="0"/>
    <n v="0"/>
  </r>
  <r>
    <s v="TAG001500 Office of Greek Life"/>
    <x v="62"/>
    <s v="(Blank)"/>
    <s v="Student Government *1"/>
    <x v="2"/>
    <n v="6900"/>
    <n v="0"/>
    <n v="6900"/>
    <n v="-60"/>
    <n v="0"/>
    <n v="0"/>
  </r>
  <r>
    <s v="TAG001500 Office of Greek Life"/>
    <x v="62"/>
    <s v="(Blank)"/>
    <s v="Student Government *1"/>
    <x v="3"/>
    <n v="66249.600000000006"/>
    <n v="0"/>
    <n v="66249.600000000006"/>
    <n v="1997.03"/>
    <n v="62348.82"/>
    <n v="0"/>
  </r>
  <r>
    <s v="TAG001501 Student Accessibility Week"/>
    <x v="63"/>
    <s v="(Blank)"/>
    <s v="Student Government *1"/>
    <x v="0"/>
    <n v="9925"/>
    <n v="0"/>
    <n v="9925"/>
    <n v="0"/>
    <n v="410.94"/>
    <n v="0"/>
  </r>
  <r>
    <s v="TAG001501 Student Accessibility Week"/>
    <x v="63"/>
    <s v="(Blank)"/>
    <s v="Student Government *1"/>
    <x v="1"/>
    <n v="277.89999999999998"/>
    <n v="0"/>
    <n v="277.89999999999998"/>
    <n v="0"/>
    <n v="0"/>
    <n v="0"/>
  </r>
  <r>
    <s v="TAG001502 President Executive Projects"/>
    <x v="64"/>
    <s v="(Blank)"/>
    <s v="Student Government *1"/>
    <x v="0"/>
    <n v="60000"/>
    <n v="0"/>
    <n v="60000"/>
    <n v="0"/>
    <n v="3500"/>
    <n v="1620"/>
  </r>
  <r>
    <s v="TAG001502 President Executive Projects"/>
    <x v="64"/>
    <s v="(Blank)"/>
    <s v="Student Government *1"/>
    <x v="1"/>
    <n v="1680"/>
    <n v="0"/>
    <n v="1680"/>
    <n v="0"/>
    <n v="0"/>
    <n v="0"/>
  </r>
  <r>
    <s v="TAG001503 Radio Station"/>
    <x v="65"/>
    <s v="(Blank)"/>
    <s v="Student Government *1"/>
    <x v="0"/>
    <n v="30000"/>
    <n v="0"/>
    <n v="30000"/>
    <n v="0"/>
    <n v="600"/>
    <n v="0"/>
  </r>
  <r>
    <s v="TAG001503 Radio Station"/>
    <x v="65"/>
    <s v="(Blank)"/>
    <s v="Student Government *1"/>
    <x v="1"/>
    <n v="1890.84"/>
    <n v="0"/>
    <n v="1890.84"/>
    <n v="0"/>
    <n v="0"/>
    <n v="0"/>
  </r>
  <r>
    <s v="TAG001503 Radio Station"/>
    <x v="65"/>
    <s v="(Blank)"/>
    <s v="Student Government *1"/>
    <x v="2"/>
    <n v="37530"/>
    <n v="0"/>
    <n v="37530"/>
    <n v="12.6"/>
    <n v="4248"/>
    <n v="0"/>
  </r>
  <r>
    <s v="TAG001504 Senate Contingency"/>
    <x v="66"/>
    <s v="(Blank)"/>
    <s v="Student Government *1"/>
    <x v="0"/>
    <n v="22000"/>
    <n v="0"/>
    <n v="22000"/>
    <n v="0"/>
    <n v="0"/>
    <n v="0"/>
  </r>
  <r>
    <s v="TAG001504 Senate Contingency"/>
    <x v="66"/>
    <s v="(Blank)"/>
    <s v="Student Government *1"/>
    <x v="1"/>
    <n v="616"/>
    <n v="0"/>
    <n v="616"/>
    <n v="0"/>
    <n v="0"/>
    <n v="0"/>
  </r>
  <r>
    <s v="TAG001505 Student Government - Accounting &amp; Budget Office"/>
    <x v="67"/>
    <s v="(Blank)"/>
    <s v="Student Government *1"/>
    <x v="0"/>
    <n v="6358"/>
    <n v="0"/>
    <n v="6358"/>
    <n v="1788.79"/>
    <n v="0"/>
    <n v="0"/>
  </r>
  <r>
    <s v="TAG001505 Student Government - Accounting &amp; Budget Office"/>
    <x v="67"/>
    <s v="(Blank)"/>
    <s v="Student Government *1"/>
    <x v="1"/>
    <n v="5440.75"/>
    <n v="0"/>
    <n v="5440.75"/>
    <n v="0"/>
    <n v="0"/>
    <n v="0"/>
  </r>
  <r>
    <s v="TAG001505 Student Government - Accounting &amp; Budget Office"/>
    <x v="67"/>
    <s v="(Blank)"/>
    <s v="Student Government *1"/>
    <x v="2"/>
    <n v="29005"/>
    <n v="0"/>
    <n v="29005"/>
    <n v="-124.8"/>
    <n v="0"/>
    <n v="0"/>
  </r>
  <r>
    <s v="TAG001505 Student Government - Accounting &amp; Budget Office"/>
    <x v="67"/>
    <s v="(Blank)"/>
    <s v="Student Government *1"/>
    <x v="3"/>
    <n v="158949.59"/>
    <n v="0"/>
    <n v="158949.59"/>
    <n v="4729.93"/>
    <n v="149584"/>
    <n v="0"/>
  </r>
  <r>
    <s v="TAG001506 Student Government - Elections"/>
    <x v="68"/>
    <s v="(Blank)"/>
    <s v="Student Government *1"/>
    <x v="0"/>
    <n v="4000"/>
    <n v="0"/>
    <n v="4000"/>
    <n v="0"/>
    <n v="3000"/>
    <n v="0"/>
  </r>
  <r>
    <s v="TAG001506 Student Government - Elections"/>
    <x v="68"/>
    <s v="(Blank)"/>
    <s v="Student Government *1"/>
    <x v="1"/>
    <n v="492.52"/>
    <n v="0"/>
    <n v="492.52"/>
    <n v="0"/>
    <n v="0"/>
    <n v="0"/>
  </r>
  <r>
    <s v="TAG001506 Student Government - Elections"/>
    <x v="68"/>
    <s v="(Blank)"/>
    <s v="Student Government *1"/>
    <x v="2"/>
    <n v="13590"/>
    <n v="0"/>
    <n v="13590"/>
    <n v="173.5"/>
    <n v="7032.8"/>
    <n v="0"/>
  </r>
  <r>
    <s v="TAG001507 Student Government - Judicial Branch"/>
    <x v="69"/>
    <s v="(Blank)"/>
    <s v="Student Government *1"/>
    <x v="0"/>
    <n v="1200"/>
    <n v="0"/>
    <n v="1200"/>
    <n v="0"/>
    <n v="0"/>
    <n v="0"/>
  </r>
  <r>
    <s v="TAG001507 Student Government - Judicial Branch"/>
    <x v="69"/>
    <s v="(Blank)"/>
    <s v="Student Government *1"/>
    <x v="1"/>
    <n v="196.14"/>
    <n v="0"/>
    <n v="196.14"/>
    <n v="0"/>
    <n v="0"/>
    <n v="0"/>
  </r>
  <r>
    <s v="TAG001507 Student Government - Judicial Branch"/>
    <x v="69"/>
    <s v="(Blank)"/>
    <s v="Student Government *1"/>
    <x v="2"/>
    <n v="5805"/>
    <n v="0"/>
    <n v="5805"/>
    <n v="0"/>
    <n v="0"/>
    <n v="0"/>
  </r>
  <r>
    <s v="TAG001508 Student Government - Television Station"/>
    <x v="70"/>
    <s v="(Blank)"/>
    <s v="Student Government *1"/>
    <x v="0"/>
    <n v="35000"/>
    <n v="0"/>
    <n v="35000"/>
    <n v="0"/>
    <n v="3000"/>
    <n v="0"/>
  </r>
  <r>
    <s v="TAG001508 Student Government - Television Station"/>
    <x v="70"/>
    <s v="(Blank)"/>
    <s v="Student Government *1"/>
    <x v="1"/>
    <n v="2038.4"/>
    <n v="0"/>
    <n v="2038.4"/>
    <n v="0"/>
    <n v="0"/>
    <n v="0"/>
  </r>
  <r>
    <s v="TAG001508 Student Government - Television Station"/>
    <x v="70"/>
    <s v="(Blank)"/>
    <s v="Student Government *1"/>
    <x v="2"/>
    <n v="37800"/>
    <n v="0"/>
    <n v="37800"/>
    <n v="499.3"/>
    <n v="7843.2"/>
    <n v="0"/>
  </r>
  <r>
    <s v="TAG001509 Student Government - Advisor Office"/>
    <x v="71"/>
    <s v="(Blank)"/>
    <s v="Student Government *1"/>
    <x v="0"/>
    <n v="26575"/>
    <n v="0"/>
    <n v="26575"/>
    <n v="0"/>
    <n v="500"/>
    <n v="5805"/>
  </r>
  <r>
    <s v="TAG001509 Student Government - Advisor Office"/>
    <x v="71"/>
    <s v="(Blank)"/>
    <s v="Student Government *1"/>
    <x v="1"/>
    <n v="4505.9399999999996"/>
    <n v="0"/>
    <n v="4505.9399999999996"/>
    <n v="0"/>
    <n v="0"/>
    <n v="0"/>
  </r>
  <r>
    <s v="TAG001509 Student Government - Advisor Office"/>
    <x v="71"/>
    <s v="(Blank)"/>
    <s v="Student Government *1"/>
    <x v="2"/>
    <n v="8800"/>
    <n v="0"/>
    <n v="8800"/>
    <n v="0"/>
    <n v="0"/>
    <n v="0"/>
  </r>
  <r>
    <s v="TAG001509 Student Government - Advisor Office"/>
    <x v="71"/>
    <s v="(Blank)"/>
    <s v="Student Government *1"/>
    <x v="3"/>
    <n v="125551.27"/>
    <n v="0"/>
    <n v="125551.27"/>
    <n v="1332.3"/>
    <n v="42134.11"/>
    <n v="67544.429999999993"/>
  </r>
  <r>
    <s v="TAG001510 Student Government - Operations"/>
    <x v="72"/>
    <s v="(Blank)"/>
    <s v="Student Government *1"/>
    <x v="0"/>
    <n v="1500"/>
    <n v="0"/>
    <n v="1500"/>
    <n v="0"/>
    <n v="0"/>
    <n v="0"/>
  </r>
  <r>
    <s v="TAG001510 Student Government - Operations"/>
    <x v="72"/>
    <s v="(Blank)"/>
    <s v="Student Government *1"/>
    <x v="1"/>
    <n v="42"/>
    <n v="0"/>
    <n v="42"/>
    <n v="0"/>
    <n v="0"/>
    <n v="0"/>
  </r>
  <r>
    <s v="TAG001511 Student Government - Senate"/>
    <x v="73"/>
    <s v="(Blank)"/>
    <s v="Student Government *1"/>
    <x v="0"/>
    <n v="16000"/>
    <n v="0"/>
    <n v="16000"/>
    <n v="0"/>
    <n v="0"/>
    <n v="0"/>
  </r>
  <r>
    <s v="TAG001511 Student Government - Senate"/>
    <x v="73"/>
    <s v="(Blank)"/>
    <s v="Student Government *1"/>
    <x v="1"/>
    <n v="448"/>
    <n v="0"/>
    <n v="448"/>
    <n v="0"/>
    <n v="0"/>
    <n v="0"/>
  </r>
  <r>
    <s v="TAG001513 Traditions Projects-Diver. Way"/>
    <x v="74"/>
    <s v="(Blank)"/>
    <s v="Student Government *1"/>
    <x v="0"/>
    <n v="64089"/>
    <n v="0"/>
    <n v="64089"/>
    <n v="0"/>
    <n v="0"/>
    <n v="0"/>
  </r>
  <r>
    <s v="TAG001513 Traditions Projects-Diver. Way"/>
    <x v="74"/>
    <s v="(Blank)"/>
    <s v="Student Government *1"/>
    <x v="1"/>
    <n v="1794.49"/>
    <n v="0"/>
    <n v="1794.49"/>
    <n v="0"/>
    <n v="0"/>
    <n v="0"/>
  </r>
  <r>
    <s v="TAG001514 University Press Newspaper"/>
    <x v="75"/>
    <s v="(Blank)"/>
    <s v="Student Government *1"/>
    <x v="0"/>
    <n v="13230"/>
    <n v="0"/>
    <n v="13230"/>
    <n v="0"/>
    <n v="600"/>
    <n v="0"/>
  </r>
  <r>
    <s v="TAG001514 University Press Newspaper"/>
    <x v="75"/>
    <s v="(Blank)"/>
    <s v="Student Government *1"/>
    <x v="1"/>
    <n v="1297.8"/>
    <n v="0"/>
    <n v="1297.8"/>
    <n v="0"/>
    <n v="0"/>
    <n v="0"/>
  </r>
  <r>
    <s v="TAG001514 University Press Newspaper"/>
    <x v="75"/>
    <s v="(Blank)"/>
    <s v="Student Government *1"/>
    <x v="2"/>
    <n v="33120"/>
    <n v="0"/>
    <n v="33120"/>
    <n v="739.09"/>
    <n v="20409.28"/>
    <n v="0"/>
  </r>
  <r>
    <s v="TAG001515 University Wide Stipends"/>
    <x v="76"/>
    <s v="(Blank)"/>
    <s v="Student Government *1"/>
    <x v="0"/>
    <n v="12500"/>
    <n v="0"/>
    <n v="12500"/>
    <n v="0"/>
    <n v="0"/>
    <n v="0"/>
  </r>
  <r>
    <s v="TAG001515 University Wide Stipends"/>
    <x v="76"/>
    <s v="(Blank)"/>
    <s v="Student Government *1"/>
    <x v="1"/>
    <n v="2581.04"/>
    <n v="0"/>
    <n v="2581.04"/>
    <n v="0"/>
    <n v="0"/>
    <n v="0"/>
  </r>
  <r>
    <s v="TAG001515 University Wide Stipends"/>
    <x v="76"/>
    <s v="(Blank)"/>
    <s v="Student Government *1"/>
    <x v="2"/>
    <n v="79680"/>
    <n v="0"/>
    <n v="79680"/>
    <n v="2966.93"/>
    <n v="41772"/>
    <n v="0"/>
  </r>
  <r>
    <s v="TAG001516 Military and Veterans Student Success Center"/>
    <x v="77"/>
    <s v="(Blank)"/>
    <s v="Student Government *1"/>
    <x v="0"/>
    <n v="10750"/>
    <n v="0"/>
    <n v="10750"/>
    <n v="0"/>
    <n v="3000"/>
    <n v="0"/>
  </r>
  <r>
    <s v="TAG001516 Military and Veterans Student Success Center"/>
    <x v="77"/>
    <s v="(Blank)"/>
    <s v="Student Government *1"/>
    <x v="1"/>
    <n v="301"/>
    <n v="0"/>
    <n v="301"/>
    <n v="0"/>
    <n v="0"/>
    <n v="0"/>
  </r>
  <r>
    <s v="TAG001517 Student Government - Vice President's Executive Project"/>
    <x v="78"/>
    <s v="(Blank)"/>
    <s v="Student Government *1"/>
    <x v="0"/>
    <n v="10500"/>
    <n v="0"/>
    <n v="10500"/>
    <n v="0"/>
    <n v="0"/>
    <n v="0"/>
  </r>
  <r>
    <s v="TAG001517 Student Government - Vice President's Executive Project"/>
    <x v="78"/>
    <s v="(Blank)"/>
    <s v="Student Government *1"/>
    <x v="1"/>
    <n v="294"/>
    <n v="0"/>
    <n v="294"/>
    <n v="0"/>
    <n v="0"/>
    <n v="0"/>
  </r>
  <r>
    <s v="TAG001518 Weeks of Welcome"/>
    <x v="79"/>
    <s v="(Blank)"/>
    <s v="Student Government *1"/>
    <x v="0"/>
    <n v="15000"/>
    <n v="0"/>
    <n v="15000"/>
    <n v="0"/>
    <n v="0"/>
    <n v="0"/>
  </r>
  <r>
    <s v="TAG001518 Weeks of Welcome"/>
    <x v="79"/>
    <s v="(Blank)"/>
    <s v="Student Government *1"/>
    <x v="1"/>
    <n v="420"/>
    <n v="0"/>
    <n v="420"/>
    <n v="0"/>
    <n v="0"/>
    <n v="0"/>
  </r>
  <r>
    <s v="TAG001686 Davie/Broward Campus Rec - SG Reserve"/>
    <x v="80"/>
    <s v="(Blank)"/>
    <s v="Student Government *1"/>
    <x v="0"/>
    <n v="22000"/>
    <n v="0"/>
    <n v="22000"/>
    <n v="0"/>
    <n v="0"/>
    <n v="0"/>
  </r>
  <r>
    <s v="TAG001686 Davie/Broward Campus Rec - SG Reserve"/>
    <x v="80"/>
    <s v="(Blank)"/>
    <s v="Student Government *1"/>
    <x v="1"/>
    <n v="616"/>
    <n v="0"/>
    <n v="616"/>
    <n v="0"/>
    <n v="0"/>
    <n v="0"/>
  </r>
  <r>
    <s v="TAG001687 Davie Student Union - SG Reserve"/>
    <x v="81"/>
    <s v="(Blank)"/>
    <s v="Student Government *1"/>
    <x v="0"/>
    <n v="40000"/>
    <n v="0"/>
    <n v="40000"/>
    <n v="0"/>
    <n v="0"/>
    <n v="0"/>
  </r>
  <r>
    <s v="TAG001687 Davie Student Union - SG Reserve"/>
    <x v="81"/>
    <s v="(Blank)"/>
    <s v="Student Government *1"/>
    <x v="1"/>
    <n v="1120"/>
    <n v="0"/>
    <n v="1120"/>
    <n v="0"/>
    <n v="0"/>
    <n v="0"/>
  </r>
  <r>
    <s v="TAG001924 Campus Rec Jupiter - SG Reserve"/>
    <x v="82"/>
    <s v="(Blank)"/>
    <s v="Student Government *1"/>
    <x v="0"/>
    <n v="10500"/>
    <n v="0"/>
    <n v="10500"/>
    <n v="0"/>
    <n v="0"/>
    <n v="0"/>
  </r>
  <r>
    <s v="TAG001924 Campus Rec Jupiter - SG Reserve"/>
    <x v="82"/>
    <s v="(Blank)"/>
    <s v="Student Government *1"/>
    <x v="1"/>
    <n v="294"/>
    <n v="0"/>
    <n v="294"/>
    <n v="0"/>
    <n v="0"/>
    <n v="0"/>
  </r>
  <r>
    <s v="TAG003502 Student Government - Student Involvement"/>
    <x v="83"/>
    <s v="(Blank)"/>
    <s v="Student Government *1"/>
    <x v="0"/>
    <n v="78528"/>
    <n v="0"/>
    <n v="78528"/>
    <n v="0"/>
    <n v="0"/>
    <n v="7294.7"/>
  </r>
  <r>
    <s v="TAG003502 Student Government - Student Involvement"/>
    <x v="83"/>
    <s v="(Blank)"/>
    <s v="Student Government *1"/>
    <x v="1"/>
    <n v="8131.09"/>
    <n v="0"/>
    <n v="8131.09"/>
    <n v="0"/>
    <n v="0"/>
    <n v="0"/>
  </r>
  <r>
    <s v="TAG003502 Student Government - Student Involvement"/>
    <x v="83"/>
    <s v="(Blank)"/>
    <s v="Student Government *1"/>
    <x v="2"/>
    <n v="37963"/>
    <n v="0"/>
    <n v="37963"/>
    <n v="0"/>
    <n v="0"/>
    <n v="0"/>
  </r>
  <r>
    <s v="TAG003502 Student Government - Student Involvement"/>
    <x v="83"/>
    <s v="(Blank)"/>
    <s v="Student Government *1"/>
    <x v="3"/>
    <n v="173905.2"/>
    <n v="0"/>
    <n v="173905.2"/>
    <n v="5175.1899999999996"/>
    <n v="163665.21"/>
    <n v="0"/>
  </r>
  <r>
    <s v="TAG003543 Boca Raton Student Union"/>
    <x v="84"/>
    <s v="(Blank)"/>
    <s v="Student Government *1"/>
    <x v="0"/>
    <n v="861988"/>
    <n v="0"/>
    <n v="1773008"/>
    <n v="295501.33"/>
    <n v="0"/>
    <n v="0"/>
  </r>
  <r>
    <s v="TAG003543 Boca Raton Student Union"/>
    <x v="84"/>
    <s v="(Blank)"/>
    <s v="Student Government *1"/>
    <x v="1"/>
    <n v="45895"/>
    <n v="0"/>
    <n v="1773008"/>
    <n v="295501.33"/>
    <n v="0"/>
    <n v="0"/>
  </r>
  <r>
    <s v="TAG003543 Boca Raton Student Union"/>
    <x v="84"/>
    <s v="(Blank)"/>
    <s v="Student Government *1"/>
    <x v="2"/>
    <n v="237125"/>
    <n v="0"/>
    <n v="1773008"/>
    <n v="295501.33"/>
    <n v="0"/>
    <n v="0"/>
  </r>
  <r>
    <s v="TAG003543 Boca Raton Student Union"/>
    <x v="84"/>
    <s v="(Blank)"/>
    <s v="Student Government *1"/>
    <x v="3"/>
    <n v="540000"/>
    <n v="0"/>
    <n v="1773008"/>
    <n v="295501.33"/>
    <n v="0"/>
    <n v="0"/>
  </r>
  <r>
    <s v="TAG003543 Boca Raton Student Union"/>
    <x v="84"/>
    <s v="(Blank)"/>
    <s v="Student Government *1"/>
    <x v="4"/>
    <n v="88000"/>
    <n v="0"/>
    <n v="1773008"/>
    <n v="295501.33"/>
    <n v="0"/>
    <n v="0"/>
  </r>
  <r>
    <s v="TAG004958 Student Government - University Mascot"/>
    <x v="85"/>
    <s v="(Blank)"/>
    <s v="Student Government *1"/>
    <x v="0"/>
    <n v="65000"/>
    <n v="0"/>
    <n v="65000"/>
    <n v="0"/>
    <n v="0"/>
    <n v="0"/>
  </r>
  <r>
    <s v="TAG004958 Student Government - University Mascot"/>
    <x v="85"/>
    <s v="(Blank)"/>
    <s v="Student Government *1"/>
    <x v="1"/>
    <n v="2001.44"/>
    <n v="0"/>
    <n v="2001.44"/>
    <n v="0"/>
    <n v="0"/>
    <n v="0"/>
  </r>
  <r>
    <s v="TAG004958 Student Government - University Mascot"/>
    <x v="85"/>
    <s v="(Blank)"/>
    <s v="Student Government *1"/>
    <x v="2"/>
    <n v="6480"/>
    <n v="0"/>
    <n v="6480"/>
    <n v="0"/>
    <n v="0"/>
    <n v="0"/>
  </r>
  <r>
    <s v="TAG005101 Student Government - University Mascot Revenue"/>
    <x v="86"/>
    <s v="(Blank)"/>
    <s v="Student Government *1"/>
    <x v="0"/>
    <n v="5000"/>
    <n v="0"/>
    <n v="5000"/>
    <n v="0"/>
    <n v="0"/>
    <n v="0"/>
  </r>
  <r>
    <s v="TAG005101 Student Government - University Mascot Revenue"/>
    <x v="86"/>
    <s v="(Blank)"/>
    <s v="Student Government *1"/>
    <x v="1"/>
    <n v="140"/>
    <n v="0"/>
    <n v="140"/>
    <n v="0"/>
    <n v="0"/>
    <n v="0"/>
  </r>
  <r>
    <s v="TAG006850 Student Government Ride Share"/>
    <x v="87"/>
    <s v="(Blank)"/>
    <s v="Student Government *1"/>
    <x v="0"/>
    <n v="69733"/>
    <n v="0"/>
    <n v="69733"/>
    <n v="0"/>
    <n v="0"/>
    <n v="0"/>
  </r>
  <r>
    <s v="TAG006850 Student Government Ride Share"/>
    <x v="87"/>
    <s v="(Blank)"/>
    <s v="Student Government *1"/>
    <x v="1"/>
    <n v="1952.52"/>
    <n v="0"/>
    <n v="1952.52"/>
    <n v="0"/>
    <n v="0"/>
    <n v="0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31">
  <r>
    <s v="TAG000493"/>
    <s v="Jupiter - Burrow Activity Center"/>
    <s v="(Blank)"/>
    <s v="Student Government *1"/>
    <s v="FAU Master Account Set: Budget Pool - Expense"/>
    <x v="0"/>
    <n v="11550"/>
    <n v="0"/>
    <n v="11550"/>
    <n v="11437.97"/>
    <n v="0"/>
    <n v="0"/>
    <n v="11437.97"/>
    <n v="112.03"/>
    <n v="9.7000000000000003E-3"/>
    <x v="0"/>
  </r>
  <r>
    <s v="TAG000493"/>
    <s v="Jupiter - Burrow Activity Center"/>
    <s v="(Blank)"/>
    <s v="Student Government *1"/>
    <s v="FAU Master Account Set: Budget Pool - INTRA-Fund Transfers Out"/>
    <x v="1"/>
    <n v="6975.37"/>
    <n v="0"/>
    <n v="6975.37"/>
    <n v="11707.23"/>
    <n v="0"/>
    <n v="0"/>
    <n v="11707.23"/>
    <n v="-4731.8599999999997"/>
    <n v="-0.67836700000000005"/>
    <x v="0"/>
  </r>
  <r>
    <s v="TAG000493"/>
    <s v="Jupiter - Burrow Activity Center"/>
    <s v="(Blank)"/>
    <s v="Student Government *1"/>
    <s v="FAU Master Account Set: Budget Pool - OPS"/>
    <x v="2"/>
    <n v="63008"/>
    <n v="0"/>
    <n v="63008"/>
    <n v="54084"/>
    <n v="0"/>
    <n v="0"/>
    <n v="54084"/>
    <n v="8924"/>
    <n v="0.14163300000000001"/>
    <x v="0"/>
  </r>
  <r>
    <s v="TAG000493"/>
    <s v="Jupiter - Burrow Activity Center"/>
    <s v="(Blank)"/>
    <s v="Student Government *1"/>
    <s v="FAU Master Account Set: Budget Pool - Salaries &amp; Benefits (AMP, SP, Faculty)"/>
    <x v="3"/>
    <n v="138848.12"/>
    <n v="0"/>
    <n v="138848.12"/>
    <n v="120592.93"/>
    <n v="0"/>
    <n v="0"/>
    <n v="120592.93"/>
    <n v="18255.189999999999"/>
    <n v="0.13147600000000001"/>
    <x v="0"/>
  </r>
  <r>
    <s v="TAG001230"/>
    <s v="Jupiter Burrow Student Union - SG Reserve"/>
    <s v="P-8455(R) FY23 - Burrow Student Union Update - Summer 2022"/>
    <s v="Student Government *1"/>
    <s v="FAU Master Account Set: Budget Pool - Expense"/>
    <x v="4"/>
    <n v="0"/>
    <n v="52677.56"/>
    <n v="52677.56"/>
    <n v="52677.56"/>
    <n v="0"/>
    <n v="0"/>
    <n v="52677.56"/>
    <n v="0"/>
    <n v="0"/>
    <x v="0"/>
  </r>
  <r>
    <s v="TAG001230"/>
    <s v="Jupiter Burrow Student Union - SG Reserve"/>
    <s v="(Blank)"/>
    <s v="Student Government *1"/>
    <s v="FAU Master Account Set: Budget Pool - Expense"/>
    <x v="4"/>
    <n v="40000"/>
    <n v="-32677.56"/>
    <n v="7322.44"/>
    <n v="25"/>
    <n v="0"/>
    <n v="0"/>
    <n v="25"/>
    <n v="7297.44"/>
    <n v="0.99658599999999997"/>
    <x v="0"/>
  </r>
  <r>
    <s v="TAG001230"/>
    <s v="Jupiter Burrow Student Union - SG Reserve"/>
    <s v="(Blank)"/>
    <s v="Student Government *1"/>
    <s v="FAU Master Account Set: Budget Pool - INTRA-Fund Transfers Out"/>
    <x v="5"/>
    <n v="1120"/>
    <n v="136.19"/>
    <n v="1256.19"/>
    <n v="1475.67"/>
    <n v="0"/>
    <n v="0"/>
    <n v="1475.67"/>
    <n v="-219.48"/>
    <n v="-0.17471900000000001"/>
    <x v="0"/>
  </r>
  <r>
    <s v="TAG001231"/>
    <s v="Boca Rec Fit Equip Replacement - SG Reserve"/>
    <s v="P-8462(R) FY23 - Boca Campus Challenge Course Annual Inspection &amp; Repairs"/>
    <s v="Student Government *1"/>
    <s v="FAU Master Account Set: Budget Pool - Expense"/>
    <x v="6"/>
    <n v="0"/>
    <n v="7928.8"/>
    <n v="7928.8"/>
    <n v="7474.95"/>
    <n v="0"/>
    <n v="0"/>
    <n v="7474.95"/>
    <n v="453.85"/>
    <n v="5.7241E-2"/>
    <x v="0"/>
  </r>
  <r>
    <s v="TAG001231"/>
    <s v="Boca Rec Fit Equip Replacement - SG Reserve"/>
    <s v="(Blank)"/>
    <s v="Student Government *1"/>
    <s v="FAU Master Account Set: Budget Pool - Expense"/>
    <x v="6"/>
    <n v="145200"/>
    <n v="-7928.8"/>
    <n v="137271.20000000001"/>
    <n v="57443.42"/>
    <n v="0"/>
    <n v="0"/>
    <n v="57443.42"/>
    <n v="79827.78"/>
    <n v="0.58153299999999997"/>
    <x v="0"/>
  </r>
  <r>
    <s v="TAG001231"/>
    <s v="Boca Rec Fit Equip Replacement - SG Reserve"/>
    <s v="(Blank)"/>
    <s v="Student Government *1"/>
    <s v="FAU Master Account Set: Budget Pool - INTRA-Fund Transfers Out"/>
    <x v="7"/>
    <n v="4065.6"/>
    <n v="0"/>
    <n v="4065.6"/>
    <n v="1817.7"/>
    <n v="0"/>
    <n v="0"/>
    <n v="1817.7"/>
    <n v="2247.9"/>
    <n v="0.55290700000000004"/>
    <x v="0"/>
  </r>
  <r>
    <s v="TAG001284"/>
    <s v="VPSA A&amp;S Reserve"/>
    <s v="(Blank)"/>
    <s v="Student Government *1"/>
    <s v="FAU Master Account Set: Budget Pool - INTRA-Fund Transfers Out"/>
    <x v="8"/>
    <n v="0"/>
    <n v="0"/>
    <n v="0"/>
    <n v="7.0000000000000007E-2"/>
    <n v="0"/>
    <n v="0"/>
    <n v="7.0000000000000007E-2"/>
    <n v="-7.0000000000000007E-2"/>
    <n v="0"/>
    <x v="0"/>
  </r>
  <r>
    <s v="TAG001284"/>
    <s v="VPSA A&amp;S Reserve"/>
    <s v="(Blank)"/>
    <s v="Student Government *1"/>
    <s v="FAU Master Account Set: Budget Pool - OPS"/>
    <x v="9"/>
    <n v="0"/>
    <n v="0"/>
    <n v="0"/>
    <n v="2.57"/>
    <n v="0"/>
    <n v="0"/>
    <n v="2.57"/>
    <n v="-2.57"/>
    <n v="0"/>
    <x v="0"/>
  </r>
  <r>
    <s v="TAG001285"/>
    <s v="Radio Station"/>
    <s v="(Blank)"/>
    <s v="Student Government *1"/>
    <s v="FAU Master Account Set: Budget Pool - Expense"/>
    <x v="10"/>
    <n v="0"/>
    <n v="3000"/>
    <n v="3000"/>
    <n v="2254"/>
    <n v="0"/>
    <n v="0"/>
    <n v="2254"/>
    <n v="746"/>
    <n v="0.248667"/>
    <x v="0"/>
  </r>
  <r>
    <s v="TAG001285"/>
    <s v="Radio Station"/>
    <s v="(Blank)"/>
    <s v="Student Government *1"/>
    <s v="FAU Master Account Set: Budget Pool - INTRA-Fund Transfers Out"/>
    <x v="11"/>
    <n v="147.84"/>
    <n v="84"/>
    <n v="231.84"/>
    <n v="163.07"/>
    <n v="0"/>
    <n v="0"/>
    <n v="163.07"/>
    <n v="68.77"/>
    <n v="0.29662699999999997"/>
    <x v="0"/>
  </r>
  <r>
    <s v="TAG001285"/>
    <s v="Radio Station"/>
    <s v="(Blank)"/>
    <s v="Student Government *1"/>
    <s v="FAU Master Account Set: Budget Pool - OPS"/>
    <x v="12"/>
    <n v="5280"/>
    <n v="0"/>
    <n v="5280"/>
    <n v="3570"/>
    <n v="0"/>
    <n v="0"/>
    <n v="3570"/>
    <n v="1710"/>
    <n v="0.32386399999999999"/>
    <x v="0"/>
  </r>
  <r>
    <s v="TAG001286"/>
    <s v="UWC - Owl TV"/>
    <s v="(Blank)"/>
    <s v="Student Government *1"/>
    <s v="FAU Master Account Set: Budget Pool - Expense"/>
    <x v="13"/>
    <n v="10000"/>
    <n v="-6000"/>
    <n v="4000"/>
    <n v="4000"/>
    <n v="0"/>
    <n v="0"/>
    <n v="4000"/>
    <n v="0"/>
    <n v="0"/>
    <x v="0"/>
  </r>
  <r>
    <s v="TAG001286"/>
    <s v="UWC - Owl TV"/>
    <s v="(Blank)"/>
    <s v="Student Government *1"/>
    <s v="FAU Master Account Set: Budget Pool - INTRA-Fund Transfers Out"/>
    <x v="14"/>
    <n v="280"/>
    <n v="-168"/>
    <n v="112"/>
    <n v="112"/>
    <n v="0"/>
    <n v="0"/>
    <n v="112"/>
    <n v="0"/>
    <n v="0"/>
    <x v="0"/>
  </r>
  <r>
    <s v="TAG001288"/>
    <s v="UP Publication"/>
    <s v="(Blank)"/>
    <s v="Student Government *1"/>
    <s v="FAU Master Account Set: Budget Pool - Expense"/>
    <x v="15"/>
    <n v="1000"/>
    <n v="3000"/>
    <n v="4000"/>
    <n v="4011.59"/>
    <n v="0"/>
    <n v="0"/>
    <n v="4011.59"/>
    <n v="-11.59"/>
    <n v="-2.898E-3"/>
    <x v="0"/>
  </r>
  <r>
    <s v="TAG001288"/>
    <s v="UP Publication"/>
    <s v="(Blank)"/>
    <s v="Student Government *1"/>
    <s v="FAU Master Account Set: Budget Pool - INTRA-Fund Transfers Out"/>
    <x v="16"/>
    <n v="28"/>
    <n v="84"/>
    <n v="112"/>
    <n v="112.32"/>
    <n v="0"/>
    <n v="0"/>
    <n v="112.32"/>
    <n v="-0.32"/>
    <n v="-2.8570000000000002E-3"/>
    <x v="0"/>
  </r>
  <r>
    <s v="TAG001289"/>
    <s v="Student Government - Program Board"/>
    <s v="(Blank)"/>
    <s v="Student Government *1"/>
    <s v="FAU Master Account Set: Budget Pool - Expense"/>
    <x v="17"/>
    <n v="0"/>
    <n v="0"/>
    <n v="0"/>
    <n v="321.72000000000003"/>
    <n v="0"/>
    <n v="0"/>
    <n v="321.72000000000003"/>
    <n v="-321.72000000000003"/>
    <n v="0"/>
    <x v="0"/>
  </r>
  <r>
    <s v="TAG001289"/>
    <s v="Student Government - Program Board"/>
    <s v="(Blank)"/>
    <s v="Student Government *1"/>
    <s v="FAU Master Account Set: Budget Pool - INTRA-Fund Transfers Out"/>
    <x v="18"/>
    <n v="0"/>
    <n v="0"/>
    <n v="0"/>
    <n v="9.01"/>
    <n v="0"/>
    <n v="0"/>
    <n v="9.01"/>
    <n v="-9.01"/>
    <n v="0"/>
    <x v="0"/>
  </r>
  <r>
    <s v="TAG001291"/>
    <s v="Student Government - Revenue"/>
    <s v="(Blank)"/>
    <s v="Student Government *1"/>
    <s v="FAU Master Account Set: Budget Pool - Expense"/>
    <x v="19"/>
    <n v="100000"/>
    <n v="-10093.82"/>
    <n v="89906.18"/>
    <n v="72243.320000000007"/>
    <n v="0"/>
    <n v="0"/>
    <n v="72243.320000000007"/>
    <n v="17662.86"/>
    <n v="0.19645899999999999"/>
    <x v="0"/>
  </r>
  <r>
    <s v="TAG001291"/>
    <s v="Student Government - Revenue"/>
    <s v="(Blank)"/>
    <s v="Student Government *1"/>
    <s v="FAU Master Account Set: Budget Pool - INTRA-Fund Transfers Out"/>
    <x v="20"/>
    <n v="2800"/>
    <n v="0"/>
    <n v="2800"/>
    <n v="2025.46"/>
    <n v="0"/>
    <n v="0"/>
    <n v="2025.46"/>
    <n v="774.54"/>
    <n v="0.27662100000000001"/>
    <x v="0"/>
  </r>
  <r>
    <s v="TAG001291"/>
    <s v="Student Government - Revenue"/>
    <s v="(Blank)"/>
    <s v="Student Government *1"/>
    <s v="FAU Master Account Set: Budget Pool - OPS"/>
    <x v="21"/>
    <n v="0"/>
    <n v="93.82"/>
    <n v="93.82"/>
    <n v="93.82"/>
    <n v="0"/>
    <n v="0"/>
    <n v="93.82"/>
    <n v="0"/>
    <n v="0"/>
    <x v="0"/>
  </r>
  <r>
    <s v="TAG001292"/>
    <s v="Student Government - Book Loan Replacement"/>
    <s v="(Blank)"/>
    <s v="Student Government *1"/>
    <s v="FAU Master Account Set: Budget Pool - Expense"/>
    <x v="22"/>
    <n v="1600"/>
    <n v="0"/>
    <n v="1600"/>
    <n v="0"/>
    <n v="0"/>
    <n v="0"/>
    <n v="0"/>
    <n v="1600"/>
    <n v="1"/>
    <x v="0"/>
  </r>
  <r>
    <s v="TAG001292"/>
    <s v="Student Government - Book Loan Replacement"/>
    <s v="(Blank)"/>
    <s v="Student Government *1"/>
    <s v="FAU Master Account Set: Budget Pool - INTRA-Fund Transfers Out"/>
    <x v="23"/>
    <n v="44.8"/>
    <n v="0"/>
    <n v="44.8"/>
    <n v="0"/>
    <n v="0"/>
    <n v="0"/>
    <n v="0"/>
    <n v="44.8"/>
    <n v="1"/>
    <x v="0"/>
  </r>
  <r>
    <s v="TAG001294"/>
    <s v="Student Government - Student Life and Recreation - Jupiter"/>
    <s v="(Blank)"/>
    <s v="Student Government *1"/>
    <s v="FAU Master Account Set: Budget Pool - INTER-Fund Transfers Out"/>
    <x v="24"/>
    <n v="285784.53999999998"/>
    <n v="0"/>
    <n v="285784.53999999998"/>
    <n v="285785"/>
    <n v="0"/>
    <n v="0"/>
    <n v="285785"/>
    <n v="-0.46"/>
    <n v="-1.9999999999999999E-6"/>
    <x v="0"/>
  </r>
  <r>
    <s v="TAG001294"/>
    <s v="Student Government - Student Life and Recreation - Jupiter"/>
    <s v="(Blank)"/>
    <s v="Student Government *1"/>
    <s v="FAU Master Account Set: Budget Pool - INTRA-Fund Transfers Out"/>
    <x v="25"/>
    <n v="10000"/>
    <n v="0"/>
    <n v="10000"/>
    <n v="10000"/>
    <n v="0"/>
    <n v="0"/>
    <n v="10000"/>
    <n v="0"/>
    <n v="0"/>
    <x v="0"/>
  </r>
  <r>
    <s v="TAG001295"/>
    <s v="Student Government - Wellness Center - Broward"/>
    <s v="(Blank)"/>
    <s v="Student Government *1"/>
    <s v="FAU Master Account Set: Budget Pool - INTER-Fund Transfers Out"/>
    <x v="26"/>
    <n v="193993"/>
    <n v="0"/>
    <n v="193993"/>
    <n v="193993"/>
    <n v="0"/>
    <n v="0"/>
    <n v="193993"/>
    <n v="0"/>
    <n v="0"/>
    <x v="0"/>
  </r>
  <r>
    <s v="TAG001295"/>
    <s v="Student Government - Wellness Center - Broward"/>
    <s v="(Blank)"/>
    <s v="Student Government *1"/>
    <s v="FAU Master Account Set: Budget Pool - INTRA-Fund Transfers Out"/>
    <x v="27"/>
    <n v="10000"/>
    <n v="0"/>
    <n v="10000"/>
    <n v="10000"/>
    <n v="0"/>
    <n v="0"/>
    <n v="10000"/>
    <n v="0"/>
    <n v="0"/>
    <x v="0"/>
  </r>
  <r>
    <s v="TAG001296"/>
    <s v="Student Government - Owl Production - Broward"/>
    <s v="(Blank)"/>
    <s v="Student Government *1"/>
    <s v="FAU Master Account Set: Budget Pool - Expense"/>
    <x v="28"/>
    <n v="92685"/>
    <n v="3643.28"/>
    <n v="96328.28"/>
    <n v="84426.74"/>
    <n v="0"/>
    <n v="0"/>
    <n v="84426.74"/>
    <n v="11901.54"/>
    <n v="0.123552"/>
    <x v="0"/>
  </r>
  <r>
    <s v="TAG001296"/>
    <s v="Student Government - Owl Production - Broward"/>
    <s v="(Blank)"/>
    <s v="Student Government *1"/>
    <s v="FAU Master Account Set: Budget Pool - INTRA-Fund Transfers Out"/>
    <x v="29"/>
    <n v="3723.3"/>
    <n v="0"/>
    <n v="3723.3"/>
    <n v="19803.189999999999"/>
    <n v="0"/>
    <n v="0"/>
    <n v="19803.189999999999"/>
    <n v="-16079.89"/>
    <n v="-4.3187199999999999"/>
    <x v="0"/>
  </r>
  <r>
    <s v="TAG001296"/>
    <s v="Student Government - Owl Production - Broward"/>
    <s v="(Blank)"/>
    <s v="Student Government *1"/>
    <s v="FAU Master Account Set: Budget Pool - OPS"/>
    <x v="30"/>
    <n v="40290"/>
    <n v="0"/>
    <n v="40290"/>
    <n v="19555.39"/>
    <n v="0"/>
    <n v="0"/>
    <n v="19555.39"/>
    <n v="20734.61"/>
    <n v="0.51463400000000004"/>
    <x v="0"/>
  </r>
  <r>
    <s v="TAG001297"/>
    <s v="Student Government - Involvement and Leadership - Davie"/>
    <s v="(Blank)"/>
    <s v="Student Government *1"/>
    <s v="FAU Master Account Set: Budget Pool - Expense"/>
    <x v="31"/>
    <n v="13176"/>
    <n v="-733.1"/>
    <n v="12442.9"/>
    <n v="3303.76"/>
    <n v="0"/>
    <n v="0"/>
    <n v="3303.76"/>
    <n v="9139.14"/>
    <n v="0.73448599999999997"/>
    <x v="0"/>
  </r>
  <r>
    <s v="TAG001297"/>
    <s v="Student Government - Involvement and Leadership - Davie"/>
    <s v="(Blank)"/>
    <s v="Student Government *1"/>
    <s v="FAU Master Account Set: Budget Pool - INTRA-Fund Transfers Out"/>
    <x v="32"/>
    <n v="2520.16"/>
    <n v="0"/>
    <n v="2520.16"/>
    <n v="8925.58"/>
    <n v="0"/>
    <n v="0"/>
    <n v="8925.58"/>
    <n v="-6405.42"/>
    <n v="-2.5416720000000002"/>
    <x v="0"/>
  </r>
  <r>
    <s v="TAG001297"/>
    <s v="Student Government - Involvement and Leadership - Davie"/>
    <s v="(Blank)"/>
    <s v="Student Government *1"/>
    <s v="FAU Master Account Set: Budget Pool - OPS"/>
    <x v="33"/>
    <n v="10580"/>
    <n v="0"/>
    <n v="10580"/>
    <n v="3450"/>
    <n v="0"/>
    <n v="0"/>
    <n v="3450"/>
    <n v="7130"/>
    <n v="0.67391299999999998"/>
    <x v="0"/>
  </r>
  <r>
    <s v="TAG001297"/>
    <s v="Student Government - Involvement and Leadership - Davie"/>
    <s v="(Blank)"/>
    <s v="Student Government *1"/>
    <s v="FAU Master Account Set: Budget Pool - Salaries &amp; Benefits (AMP, SP, Faculty)"/>
    <x v="34"/>
    <n v="66249.600000000006"/>
    <n v="733.1"/>
    <n v="66982.7"/>
    <n v="57373.89"/>
    <n v="0"/>
    <n v="0"/>
    <n v="57373.89"/>
    <n v="9608.81"/>
    <n v="0.143452"/>
    <x v="0"/>
  </r>
  <r>
    <s v="TAG001298"/>
    <s v="Student Government - Student Accessibility Services Broward"/>
    <s v="(Blank)"/>
    <s v="Student Government *1"/>
    <s v="FAU Master Account Set: Budget Pool - Expense"/>
    <x v="35"/>
    <n v="2300"/>
    <n v="0"/>
    <n v="2300"/>
    <n v="1995"/>
    <n v="0"/>
    <n v="0"/>
    <n v="1995"/>
    <n v="305"/>
    <n v="0.132609"/>
    <x v="0"/>
  </r>
  <r>
    <s v="TAG001298"/>
    <s v="Student Government - Student Accessibility Services Broward"/>
    <s v="(Blank)"/>
    <s v="Student Government *1"/>
    <s v="FAU Master Account Set: Budget Pool - INTRA-Fund Transfers Out"/>
    <x v="36"/>
    <n v="64.400000000000006"/>
    <n v="0"/>
    <n v="64.400000000000006"/>
    <n v="55.86"/>
    <n v="0"/>
    <n v="0"/>
    <n v="55.86"/>
    <n v="8.5399999999999991"/>
    <n v="0.132609"/>
    <x v="0"/>
  </r>
  <r>
    <s v="TAG001299"/>
    <s v="Student Government - Volunteer Center - Broward"/>
    <s v="(Blank)"/>
    <s v="Student Government *1"/>
    <s v="FAU Master Account Set: Budget Pool - Expense"/>
    <x v="37"/>
    <n v="6400"/>
    <n v="0"/>
    <n v="6400"/>
    <n v="2173.9299999999998"/>
    <n v="0"/>
    <n v="285"/>
    <n v="2458.9299999999998"/>
    <n v="3941.07"/>
    <n v="0.61579200000000001"/>
    <x v="0"/>
  </r>
  <r>
    <s v="TAG001299"/>
    <s v="Student Government - Volunteer Center - Broward"/>
    <s v="(Blank)"/>
    <s v="Student Government *1"/>
    <s v="FAU Master Account Set: Budget Pool - INTRA-Fund Transfers Out"/>
    <x v="38"/>
    <n v="179.2"/>
    <n v="0"/>
    <n v="179.2"/>
    <n v="60.87"/>
    <n v="0"/>
    <n v="0"/>
    <n v="60.87"/>
    <n v="118.33"/>
    <n v="0.66032400000000002"/>
    <x v="0"/>
  </r>
  <r>
    <s v="TAG001300"/>
    <s v="Student Government - Achievement Awards - Broward"/>
    <s v="(Blank)"/>
    <s v="Student Government *1"/>
    <s v="FAU Master Account Set: Budget Pool - Expense"/>
    <x v="39"/>
    <n v="5600"/>
    <n v="0"/>
    <n v="5600"/>
    <n v="2780.38"/>
    <n v="0"/>
    <n v="0"/>
    <n v="2780.38"/>
    <n v="2819.62"/>
    <n v="0.50350399999999995"/>
    <x v="0"/>
  </r>
  <r>
    <s v="TAG001300"/>
    <s v="Student Government - Achievement Awards - Broward"/>
    <s v="(Blank)"/>
    <s v="Student Government *1"/>
    <s v="FAU Master Account Set: Budget Pool - INTRA-Fund Transfers Out"/>
    <x v="40"/>
    <n v="156.80000000000001"/>
    <n v="0"/>
    <n v="156.80000000000001"/>
    <n v="77.849999999999994"/>
    <n v="0"/>
    <n v="0"/>
    <n v="77.849999999999994"/>
    <n v="78.95"/>
    <n v="0.50350799999999996"/>
    <x v="0"/>
  </r>
  <r>
    <s v="TAG001301"/>
    <s v="Student Government - Broward House Projects"/>
    <s v="(Blank)"/>
    <s v="Student Government *1"/>
    <s v="FAU Master Account Set: Budget Pool - Expense"/>
    <x v="41"/>
    <n v="4350"/>
    <n v="4950"/>
    <n v="9300"/>
    <n v="4584.37"/>
    <n v="0"/>
    <n v="0"/>
    <n v="4584.37"/>
    <n v="4715.63"/>
    <n v="0.50705699999999998"/>
    <x v="0"/>
  </r>
  <r>
    <s v="TAG001301"/>
    <s v="Student Government - Broward House Projects"/>
    <s v="(Blank)"/>
    <s v="Student Government *1"/>
    <s v="FAU Master Account Set: Budget Pool - INTRA-Fund Transfers Out"/>
    <x v="42"/>
    <n v="260.39999999999998"/>
    <n v="0"/>
    <n v="260.39999999999998"/>
    <n v="128.36000000000001"/>
    <n v="0"/>
    <n v="0"/>
    <n v="128.36000000000001"/>
    <n v="132.04"/>
    <n v="0.50706600000000002"/>
    <x v="0"/>
  </r>
  <r>
    <s v="TAG001301"/>
    <s v="Student Government - Broward House Projects"/>
    <s v="(Blank)"/>
    <s v="Student Government *1"/>
    <s v="FAU Master Account Set: Budget Pool - OPS"/>
    <x v="43"/>
    <n v="4950"/>
    <n v="-4950"/>
    <n v="0"/>
    <n v="0"/>
    <n v="0"/>
    <n v="0"/>
    <n v="0"/>
    <n v="0"/>
    <n v="0"/>
    <x v="0"/>
  </r>
  <r>
    <s v="TAG001307"/>
    <s v="Student Government - Cultural Awareness - Broward"/>
    <s v="(Blank)"/>
    <s v="Student Government *1"/>
    <s v="FAU Master Account Set: Budget Pool - Expense"/>
    <x v="44"/>
    <n v="6644"/>
    <n v="0"/>
    <n v="6644"/>
    <n v="6418.78"/>
    <n v="0"/>
    <n v="0"/>
    <n v="6418.78"/>
    <n v="225.22"/>
    <n v="3.3897999999999998E-2"/>
    <x v="0"/>
  </r>
  <r>
    <s v="TAG001307"/>
    <s v="Student Government - Cultural Awareness - Broward"/>
    <s v="(Blank)"/>
    <s v="Student Government *1"/>
    <s v="FAU Master Account Set: Budget Pool - INTRA-Fund Transfers Out"/>
    <x v="45"/>
    <n v="355.1"/>
    <n v="0"/>
    <n v="355.1"/>
    <n v="4119.0600000000004"/>
    <n v="0"/>
    <n v="0"/>
    <n v="4119.0600000000004"/>
    <n v="-3763.96"/>
    <n v="-10.599717999999999"/>
    <x v="0"/>
  </r>
  <r>
    <s v="TAG001307"/>
    <s v="Student Government - Cultural Awareness - Broward"/>
    <s v="(Blank)"/>
    <s v="Student Government *1"/>
    <s v="FAU Master Account Set: Budget Pool - OPS"/>
    <x v="46"/>
    <n v="6038"/>
    <n v="0"/>
    <n v="6038"/>
    <n v="2159.13"/>
    <n v="0"/>
    <n v="0"/>
    <n v="2159.13"/>
    <n v="3878.87"/>
    <n v="0.64241000000000004"/>
    <x v="0"/>
  </r>
  <r>
    <s v="TAG001308"/>
    <s v="Broward Campus - Student Services"/>
    <s v="P-8366(R) FY22 - Davie - BC49 (LA) - Diversity Murals"/>
    <s v="Student Government *1"/>
    <s v="FAU Master Account Set: Budget Pool - Expense"/>
    <x v="47"/>
    <n v="0"/>
    <n v="0"/>
    <n v="0"/>
    <n v="0"/>
    <n v="0"/>
    <n v="0"/>
    <n v="0"/>
    <n v="0"/>
    <n v="0"/>
    <x v="0"/>
  </r>
  <r>
    <s v="TAG001308"/>
    <s v="Broward Campus - Student Services"/>
    <s v="(Blank)"/>
    <s v="Student Government *1"/>
    <s v="FAU Master Account Set: Budget Pool - Expense"/>
    <x v="47"/>
    <n v="1700"/>
    <n v="0"/>
    <n v="1700"/>
    <n v="938.22"/>
    <n v="0"/>
    <n v="0"/>
    <n v="938.22"/>
    <n v="761.78"/>
    <n v="0.448106"/>
    <x v="0"/>
  </r>
  <r>
    <s v="TAG001308"/>
    <s v="Broward Campus - Student Services"/>
    <s v="(Blank)"/>
    <s v="Student Government *1"/>
    <s v="FAU Master Account Set: Budget Pool - INTRA-Fund Transfers Out"/>
    <x v="48"/>
    <n v="47.6"/>
    <n v="0"/>
    <n v="47.6"/>
    <n v="26.27"/>
    <n v="0"/>
    <n v="0"/>
    <n v="26.27"/>
    <n v="21.33"/>
    <n v="0.44810899999999998"/>
    <x v="0"/>
  </r>
  <r>
    <s v="TAG001309"/>
    <s v="Student Government - Operations - Davie"/>
    <s v="(Blank)"/>
    <s v="Student Government *1"/>
    <s v="FAU Master Account Set: Budget Pool - Expense"/>
    <x v="49"/>
    <n v="92150"/>
    <n v="-2093"/>
    <n v="90057"/>
    <n v="78245.52"/>
    <n v="0"/>
    <n v="-412.07"/>
    <n v="77833.45"/>
    <n v="12223.55"/>
    <n v="0.13573099999999999"/>
    <x v="0"/>
  </r>
  <r>
    <s v="TAG001309"/>
    <s v="Student Government - Operations - Davie"/>
    <s v="(Blank)"/>
    <s v="Student Government *1"/>
    <s v="FAU Master Account Set: Budget Pool - INTRA-Fund Transfers Out"/>
    <x v="50"/>
    <n v="10800.85"/>
    <n v="0"/>
    <n v="10800.85"/>
    <n v="71949.47"/>
    <n v="0"/>
    <n v="0"/>
    <n v="71949.47"/>
    <n v="-61148.62"/>
    <n v="-5.6614639999999996"/>
    <x v="0"/>
  </r>
  <r>
    <s v="TAG001309"/>
    <s v="Student Government - Operations - Davie"/>
    <s v="(Blank)"/>
    <s v="Student Government *1"/>
    <s v="FAU Master Account Set: Budget Pool - OPS"/>
    <x v="51"/>
    <n v="158956"/>
    <n v="0"/>
    <n v="158956"/>
    <n v="95305.07"/>
    <n v="0"/>
    <n v="0"/>
    <n v="95305.07"/>
    <n v="63650.93"/>
    <n v="0.40043099999999998"/>
    <x v="0"/>
  </r>
  <r>
    <s v="TAG001309"/>
    <s v="Student Government - Operations - Davie"/>
    <s v="(Blank)"/>
    <s v="Student Government *1"/>
    <s v="FAU Master Account Set: Budget Pool - Salaries &amp; Benefits (AMP, SP, Faculty)"/>
    <x v="52"/>
    <n v="134638.51"/>
    <n v="2093"/>
    <n v="136731.51"/>
    <n v="122825.98"/>
    <n v="0"/>
    <n v="0"/>
    <n v="122825.98"/>
    <n v="13905.53"/>
    <n v="0.1017"/>
    <x v="0"/>
  </r>
  <r>
    <s v="TAG001310"/>
    <s v="Student Government - S.A.V.I - Jupiter"/>
    <s v="(Blank)"/>
    <s v="Student Government *1"/>
    <s v="FAU Master Account Set: Budget Pool - Expense"/>
    <x v="53"/>
    <n v="9300"/>
    <n v="0"/>
    <n v="9300"/>
    <n v="7611.49"/>
    <n v="0"/>
    <n v="0"/>
    <n v="7611.49"/>
    <n v="1688.51"/>
    <n v="0.18156"/>
    <x v="0"/>
  </r>
  <r>
    <s v="TAG001310"/>
    <s v="Student Government - S.A.V.I - Jupiter"/>
    <s v="(Blank)"/>
    <s v="Student Government *1"/>
    <s v="FAU Master Account Set: Budget Pool - INTRA-Fund Transfers Out"/>
    <x v="54"/>
    <n v="260.39999999999998"/>
    <n v="0"/>
    <n v="260.39999999999998"/>
    <n v="213.12"/>
    <n v="0"/>
    <n v="0"/>
    <n v="213.12"/>
    <n v="47.28"/>
    <n v="0.18156700000000001"/>
    <x v="0"/>
  </r>
  <r>
    <s v="TAG001311"/>
    <s v="Student Government - Program Board - Jupiter"/>
    <s v="(Blank)"/>
    <s v="Student Government *1"/>
    <s v="FAU Master Account Set: Budget Pool - Expense"/>
    <x v="55"/>
    <n v="102600"/>
    <n v="0"/>
    <n v="102600"/>
    <n v="92669.759999999995"/>
    <n v="0"/>
    <n v="0"/>
    <n v="92669.759999999995"/>
    <n v="9930.24"/>
    <n v="9.6785999999999997E-2"/>
    <x v="0"/>
  </r>
  <r>
    <s v="TAG001311"/>
    <s v="Student Government - Program Board - Jupiter"/>
    <s v="(Blank)"/>
    <s v="Student Government *1"/>
    <s v="FAU Master Account Set: Budget Pool - INTRA-Fund Transfers Out"/>
    <x v="56"/>
    <n v="3706.47"/>
    <n v="0"/>
    <n v="3706.47"/>
    <n v="15112.44"/>
    <n v="0"/>
    <n v="0"/>
    <n v="15112.44"/>
    <n v="-11405.97"/>
    <n v="-3.0773130000000002"/>
    <x v="0"/>
  </r>
  <r>
    <s v="TAG001311"/>
    <s v="Student Government - Program Board - Jupiter"/>
    <s v="(Blank)"/>
    <s v="Student Government *1"/>
    <s v="FAU Master Account Set: Budget Pool - OPS"/>
    <x v="57"/>
    <n v="29774"/>
    <n v="0"/>
    <n v="29774"/>
    <n v="13242.51"/>
    <n v="0"/>
    <n v="0"/>
    <n v="13242.51"/>
    <n v="16531.490000000002"/>
    <n v="0.55523199999999995"/>
    <x v="0"/>
  </r>
  <r>
    <s v="TAG001313"/>
    <s v="Student Government - Campus Recreation Facility Ops"/>
    <s v="(Blank)"/>
    <s v="Student Government *1"/>
    <s v="FAU Master Account Set: Budget Pool - Expense"/>
    <x v="58"/>
    <n v="0"/>
    <n v="0"/>
    <n v="0"/>
    <n v="0"/>
    <n v="0"/>
    <n v="0"/>
    <n v="0"/>
    <n v="0"/>
    <n v="0"/>
    <x v="0"/>
  </r>
  <r>
    <s v="TAG001313"/>
    <s v="Student Government - Campus Recreation Facility Ops"/>
    <s v="(Blank)"/>
    <s v="Student Government *1"/>
    <s v="FAU Master Account Set: Budget Pool - INTER-Fund Transfers Out"/>
    <x v="59"/>
    <n v="1700561"/>
    <n v="0"/>
    <n v="1700561"/>
    <n v="1700561"/>
    <n v="0"/>
    <n v="0"/>
    <n v="1700561"/>
    <n v="0"/>
    <n v="0"/>
    <x v="0"/>
  </r>
  <r>
    <s v="TAG001313"/>
    <s v="Student Government - Campus Recreation Facility Ops"/>
    <s v="(Blank)"/>
    <s v="Student Government *1"/>
    <s v="FAU Master Account Set: Budget Pool - INTRA-Fund Transfers Out"/>
    <x v="60"/>
    <n v="50000"/>
    <n v="0"/>
    <n v="50000"/>
    <n v="50000"/>
    <n v="0"/>
    <n v="0"/>
    <n v="50000"/>
    <n v="0"/>
    <n v="0"/>
    <x v="0"/>
  </r>
  <r>
    <s v="TAG001315"/>
    <s v="Student Government - Banquet"/>
    <s v="(Blank)"/>
    <s v="Student Government *1"/>
    <s v="FAU Master Account Set: Budget Pool - Expense"/>
    <x v="61"/>
    <n v="4500"/>
    <n v="0"/>
    <n v="4500"/>
    <n v="4408.2"/>
    <n v="0"/>
    <n v="0"/>
    <n v="4408.2"/>
    <n v="91.8"/>
    <n v="2.0400000000000001E-2"/>
    <x v="0"/>
  </r>
  <r>
    <s v="TAG001315"/>
    <s v="Student Government - Banquet"/>
    <s v="(Blank)"/>
    <s v="Student Government *1"/>
    <s v="FAU Master Account Set: Budget Pool - INTRA-Fund Transfers Out"/>
    <x v="62"/>
    <n v="126"/>
    <n v="0"/>
    <n v="126"/>
    <n v="123.43"/>
    <n v="0"/>
    <n v="0"/>
    <n v="123.43"/>
    <n v="2.57"/>
    <n v="2.0396999999999998E-2"/>
    <x v="0"/>
  </r>
  <r>
    <s v="TAG001316"/>
    <s v="Student Government - Student Affairs - Jupiter"/>
    <s v="(Blank)"/>
    <s v="Student Government *1"/>
    <s v="FAU Master Account Set: Budget Pool - Expense"/>
    <x v="63"/>
    <n v="7800"/>
    <n v="0"/>
    <n v="7800"/>
    <n v="7062.21"/>
    <n v="0"/>
    <n v="0"/>
    <n v="7062.21"/>
    <n v="737.79"/>
    <n v="9.4588000000000005E-2"/>
    <x v="0"/>
  </r>
  <r>
    <s v="TAG001316"/>
    <s v="Student Government - Student Affairs - Jupiter"/>
    <s v="(Blank)"/>
    <s v="Student Government *1"/>
    <s v="FAU Master Account Set: Budget Pool - INTRA-Fund Transfers Out"/>
    <x v="64"/>
    <n v="218.4"/>
    <n v="0"/>
    <n v="218.4"/>
    <n v="697.75"/>
    <n v="0"/>
    <n v="0"/>
    <n v="697.75"/>
    <n v="-479.35"/>
    <n v="-2.1948259999999999"/>
    <x v="0"/>
  </r>
  <r>
    <s v="TAG001317"/>
    <s v="Sport Club Council"/>
    <s v="(Blank)"/>
    <s v="Student Government *1"/>
    <s v="FAU Master Account Set: Budget Pool - Expense"/>
    <x v="65"/>
    <n v="138260"/>
    <n v="0"/>
    <n v="138260"/>
    <n v="118940.68"/>
    <n v="0"/>
    <n v="0"/>
    <n v="118940.68"/>
    <n v="19319.32"/>
    <n v="0.139732"/>
    <x v="0"/>
  </r>
  <r>
    <s v="TAG001317"/>
    <s v="Sport Club Council"/>
    <s v="(Blank)"/>
    <s v="Student Government *1"/>
    <s v="FAU Master Account Set: Budget Pool - INTRA-Fund Transfers Out"/>
    <x v="66"/>
    <n v="3995.71"/>
    <n v="0"/>
    <n v="3995.71"/>
    <n v="3400.65"/>
    <n v="0"/>
    <n v="0"/>
    <n v="3400.65"/>
    <n v="595.05999999999995"/>
    <n v="0.148925"/>
    <x v="0"/>
  </r>
  <r>
    <s v="TAG001317"/>
    <s v="Sport Club Council"/>
    <s v="(Blank)"/>
    <s v="Student Government *1"/>
    <s v="FAU Master Account Set: Budget Pool - OPS"/>
    <x v="67"/>
    <n v="4444"/>
    <n v="0"/>
    <n v="4444"/>
    <n v="2510.75"/>
    <n v="0"/>
    <n v="0"/>
    <n v="2510.75"/>
    <n v="1933.25"/>
    <n v="0.435025"/>
    <x v="0"/>
  </r>
  <r>
    <s v="TAG001319"/>
    <s v="Student Government - House Projects - Jupiter"/>
    <s v="(Blank)"/>
    <s v="Student Government *1"/>
    <s v="FAU Master Account Set: Budget Pool - Expense"/>
    <x v="68"/>
    <n v="4000"/>
    <n v="0"/>
    <n v="4000"/>
    <n v="1967.32"/>
    <n v="0"/>
    <n v="0"/>
    <n v="1967.32"/>
    <n v="2032.68"/>
    <n v="0.50817000000000001"/>
    <x v="0"/>
  </r>
  <r>
    <s v="TAG001319"/>
    <s v="Student Government - House Projects - Jupiter"/>
    <s v="(Blank)"/>
    <s v="Student Government *1"/>
    <s v="FAU Master Account Set: Budget Pool - INTRA-Fund Transfers Out"/>
    <x v="69"/>
    <n v="411.24"/>
    <n v="0"/>
    <n v="411.24"/>
    <n v="2257.87"/>
    <n v="0"/>
    <n v="0"/>
    <n v="2257.87"/>
    <n v="-1846.63"/>
    <n v="-4.4903950000000004"/>
    <x v="0"/>
  </r>
  <r>
    <s v="TAG001319"/>
    <s v="Student Government - House Projects - Jupiter"/>
    <s v="(Blank)"/>
    <s v="Student Government *1"/>
    <s v="FAU Master Account Set: Budget Pool - OPS"/>
    <x v="70"/>
    <n v="10687"/>
    <n v="0"/>
    <n v="10687"/>
    <n v="7242.52"/>
    <n v="0"/>
    <n v="0"/>
    <n v="7242.52"/>
    <n v="3444.48"/>
    <n v="0.32230599999999998"/>
    <x v="0"/>
  </r>
  <r>
    <s v="TAG001320"/>
    <s v="Student Government - House Projects"/>
    <s v="(Blank)"/>
    <s v="Student Government *1"/>
    <s v="FAU Master Account Set: Budget Pool - Expense"/>
    <x v="71"/>
    <n v="10000"/>
    <n v="0"/>
    <n v="10000"/>
    <n v="6464.34"/>
    <n v="0"/>
    <n v="0"/>
    <n v="6464.34"/>
    <n v="3535.66"/>
    <n v="0.35356599999999999"/>
    <x v="0"/>
  </r>
  <r>
    <s v="TAG001320"/>
    <s v="Student Government - House Projects"/>
    <s v="(Blank)"/>
    <s v="Student Government *1"/>
    <s v="FAU Master Account Set: Budget Pool - INTRA-Fund Transfers Out"/>
    <x v="72"/>
    <n v="280"/>
    <n v="0"/>
    <n v="280"/>
    <n v="180.99"/>
    <n v="0"/>
    <n v="0"/>
    <n v="180.99"/>
    <n v="99.01"/>
    <n v="0.353607"/>
    <x v="0"/>
  </r>
  <r>
    <s v="TAG001321"/>
    <s v="Student Government - Governor Executive Projects Broward"/>
    <s v="(Blank)"/>
    <s v="Student Government *1"/>
    <s v="FAU Master Account Set: Budget Pool - Expense"/>
    <x v="73"/>
    <n v="13940"/>
    <n v="0"/>
    <n v="13940"/>
    <n v="9939.92"/>
    <n v="0"/>
    <n v="0"/>
    <n v="9939.92"/>
    <n v="4000.08"/>
    <n v="0.28694999999999998"/>
    <x v="0"/>
  </r>
  <r>
    <s v="TAG001321"/>
    <s v="Student Government - Governor Executive Projects Broward"/>
    <s v="(Blank)"/>
    <s v="Student Government *1"/>
    <s v="FAU Master Account Set: Budget Pool - INTRA-Fund Transfers Out"/>
    <x v="74"/>
    <n v="390.32"/>
    <n v="0"/>
    <n v="390.32"/>
    <n v="278.33"/>
    <n v="0"/>
    <n v="0"/>
    <n v="278.33"/>
    <n v="111.99"/>
    <n v="0.28691800000000001"/>
    <x v="0"/>
  </r>
  <r>
    <s v="TAG001322"/>
    <s v="Student Government - Governor Executive Projects Jupiter"/>
    <s v="(Blank)"/>
    <s v="Student Government *1"/>
    <s v="FAU Master Account Set: Budget Pool - Expense"/>
    <x v="75"/>
    <n v="25100"/>
    <n v="-2500"/>
    <n v="22600"/>
    <n v="19775.86"/>
    <n v="0"/>
    <n v="0"/>
    <n v="19775.86"/>
    <n v="2824.14"/>
    <n v="0.124962"/>
    <x v="0"/>
  </r>
  <r>
    <s v="TAG001322"/>
    <s v="Student Government - Governor Executive Projects Jupiter"/>
    <s v="(Blank)"/>
    <s v="Student Government *1"/>
    <s v="FAU Master Account Set: Budget Pool - INTRA-Fund Transfers Out"/>
    <x v="76"/>
    <n v="702.8"/>
    <n v="0"/>
    <n v="702.8"/>
    <n v="1553.71"/>
    <n v="0"/>
    <n v="0"/>
    <n v="1553.71"/>
    <n v="-850.91"/>
    <n v="-1.2107429999999999"/>
    <x v="0"/>
  </r>
  <r>
    <s v="TAG001323"/>
    <s v="Diversity Student Services - Jupiter"/>
    <s v="(Blank)"/>
    <s v="Student Government *1"/>
    <s v="FAU Master Account Set: Budget Pool - Expense"/>
    <x v="77"/>
    <n v="20420"/>
    <n v="612.67999999999995"/>
    <n v="21032.68"/>
    <n v="21211.07"/>
    <n v="0"/>
    <n v="0"/>
    <n v="21211.07"/>
    <n v="-178.39"/>
    <n v="-8.482E-3"/>
    <x v="0"/>
  </r>
  <r>
    <s v="TAG001323"/>
    <s v="Diversity Student Services - Jupiter"/>
    <s v="(Blank)"/>
    <s v="Student Government *1"/>
    <s v="FAU Master Account Set: Budget Pool - INTRA-Fund Transfers Out"/>
    <x v="78"/>
    <n v="2461.16"/>
    <n v="0"/>
    <n v="2461.16"/>
    <n v="1973.61"/>
    <n v="0"/>
    <n v="0"/>
    <n v="1973.61"/>
    <n v="487.55"/>
    <n v="0.198098"/>
    <x v="0"/>
  </r>
  <r>
    <s v="TAG001323"/>
    <s v="Diversity Student Services - Jupiter"/>
    <s v="(Blank)"/>
    <s v="Student Government *1"/>
    <s v="FAU Master Account Set: Budget Pool - OPS"/>
    <x v="79"/>
    <n v="9510"/>
    <n v="0"/>
    <n v="9510"/>
    <n v="5585.75"/>
    <n v="0"/>
    <n v="0"/>
    <n v="5585.75"/>
    <n v="3924.25"/>
    <n v="0.41264499999999998"/>
    <x v="0"/>
  </r>
  <r>
    <s v="TAG001323"/>
    <s v="Diversity Student Services - Jupiter"/>
    <s v="(Blank)"/>
    <s v="Student Government *1"/>
    <s v="FAU Master Account Set: Budget Pool - Salaries &amp; Benefits (AMP, SP, Faculty)"/>
    <x v="80"/>
    <n v="57968.4"/>
    <n v="-612.67999999999995"/>
    <n v="57355.72"/>
    <n v="43686.76"/>
    <n v="0"/>
    <n v="0"/>
    <n v="43686.76"/>
    <n v="13668.96"/>
    <n v="0.238319"/>
    <x v="0"/>
  </r>
  <r>
    <s v="TAG001324"/>
    <s v="COSO Administration"/>
    <s v="(Blank)"/>
    <s v="Student Government *1"/>
    <s v="FAU Master Account Set: Budget Pool - Expense"/>
    <x v="81"/>
    <n v="35500"/>
    <n v="0"/>
    <n v="35500"/>
    <n v="33071.919999999998"/>
    <n v="101.71"/>
    <n v="0"/>
    <n v="33173.629999999997"/>
    <n v="2326.37"/>
    <n v="6.5532000000000007E-2"/>
    <x v="0"/>
  </r>
  <r>
    <s v="TAG001324"/>
    <s v="COSO Administration"/>
    <s v="(Blank)"/>
    <s v="Student Government *1"/>
    <s v="FAU Master Account Set: Budget Pool - INTRA-Fund Transfers Out"/>
    <x v="82"/>
    <n v="1656.2"/>
    <n v="0"/>
    <n v="1656.2"/>
    <n v="8959.5"/>
    <n v="0"/>
    <n v="0"/>
    <n v="8959.5"/>
    <n v="-7303.3"/>
    <n v="-4.4096729999999997"/>
    <x v="0"/>
  </r>
  <r>
    <s v="TAG001324"/>
    <s v="COSO Administration"/>
    <s v="(Blank)"/>
    <s v="Student Government *1"/>
    <s v="FAU Master Account Set: Budget Pool - OPS"/>
    <x v="83"/>
    <n v="23650"/>
    <n v="0"/>
    <n v="23650"/>
    <n v="13560.25"/>
    <n v="0"/>
    <n v="0"/>
    <n v="13560.25"/>
    <n v="10089.75"/>
    <n v="0.42662800000000001"/>
    <x v="0"/>
  </r>
  <r>
    <s v="TAG001325"/>
    <s v="Campus Student Government Marketing - Jupiter"/>
    <s v="(Blank)"/>
    <s v="Student Government *1"/>
    <s v="FAU Master Account Set: Budget Pool - Expense"/>
    <x v="84"/>
    <n v="5790.09"/>
    <n v="0"/>
    <n v="5790.09"/>
    <n v="2352.83"/>
    <n v="0"/>
    <n v="0"/>
    <n v="2352.83"/>
    <n v="3437.26"/>
    <n v="0.59364499999999998"/>
    <x v="0"/>
  </r>
  <r>
    <s v="TAG001325"/>
    <s v="Campus Student Government Marketing - Jupiter"/>
    <s v="(Blank)"/>
    <s v="Student Government *1"/>
    <s v="FAU Master Account Set: Budget Pool - INTRA-Fund Transfers Out"/>
    <x v="85"/>
    <n v="162.12"/>
    <n v="0"/>
    <n v="162.12"/>
    <n v="3503.14"/>
    <n v="0"/>
    <n v="0"/>
    <n v="3503.14"/>
    <n v="-3341.02"/>
    <n v="-20.608315000000001"/>
    <x v="0"/>
  </r>
  <r>
    <s v="TAG001326"/>
    <s v="Campus Inter-Club Council - Jupiter"/>
    <s v="(Blank)"/>
    <s v="Student Government *1"/>
    <s v="FAU Master Account Set: Budget Pool - Expense"/>
    <x v="86"/>
    <n v="8550"/>
    <n v="0"/>
    <n v="8550"/>
    <n v="7783.87"/>
    <n v="0"/>
    <n v="0"/>
    <n v="7783.87"/>
    <n v="766.13"/>
    <n v="8.9606000000000005E-2"/>
    <x v="0"/>
  </r>
  <r>
    <s v="TAG001326"/>
    <s v="Campus Inter-Club Council - Jupiter"/>
    <s v="(Blank)"/>
    <s v="Student Government *1"/>
    <s v="FAU Master Account Set: Budget Pool - INTRA-Fund Transfers Out"/>
    <x v="87"/>
    <n v="239.4"/>
    <n v="0"/>
    <n v="239.4"/>
    <n v="817.96"/>
    <n v="0"/>
    <n v="0"/>
    <n v="817.96"/>
    <n v="-578.55999999999995"/>
    <n v="-2.4167079999999999"/>
    <x v="0"/>
  </r>
  <r>
    <s v="TAG001327"/>
    <s v="Campus Club Accounts - Broward"/>
    <s v="(Blank)"/>
    <s v="Student Government *1"/>
    <s v="FAU Master Account Set: Budget Pool - Expense"/>
    <x v="88"/>
    <n v="15000"/>
    <n v="0"/>
    <n v="15000"/>
    <n v="6652.3"/>
    <n v="0"/>
    <n v="0"/>
    <n v="6652.3"/>
    <n v="8347.7000000000007"/>
    <n v="0.55651300000000004"/>
    <x v="0"/>
  </r>
  <r>
    <s v="TAG001327"/>
    <s v="Campus Club Accounts - Broward"/>
    <s v="(Blank)"/>
    <s v="Student Government *1"/>
    <s v="FAU Master Account Set: Budget Pool - INTRA-Fund Transfers Out"/>
    <x v="89"/>
    <n v="420"/>
    <n v="0"/>
    <n v="420"/>
    <n v="186.27"/>
    <n v="0"/>
    <n v="0"/>
    <n v="186.27"/>
    <n v="233.73"/>
    <n v="0.55649999999999999"/>
    <x v="0"/>
  </r>
  <r>
    <s v="TAG001328"/>
    <s v="Campus Club Accounts - Jupiter"/>
    <s v="(Blank)"/>
    <s v="Student Government *1"/>
    <s v="FAU Master Account Set: Budget Pool - Expense"/>
    <x v="90"/>
    <n v="22000"/>
    <n v="0"/>
    <n v="22000"/>
    <n v="16372.84"/>
    <n v="0"/>
    <n v="0"/>
    <n v="16372.84"/>
    <n v="5627.16"/>
    <n v="0.25578000000000001"/>
    <x v="0"/>
  </r>
  <r>
    <s v="TAG001328"/>
    <s v="Campus Club Accounts - Jupiter"/>
    <s v="(Blank)"/>
    <s v="Student Government *1"/>
    <s v="FAU Master Account Set: Budget Pool - INTRA-Fund Transfers Out"/>
    <x v="91"/>
    <n v="616"/>
    <n v="0"/>
    <n v="616"/>
    <n v="958.43"/>
    <n v="0"/>
    <n v="0"/>
    <n v="958.43"/>
    <n v="-342.43"/>
    <n v="-0.55589299999999997"/>
    <x v="0"/>
  </r>
  <r>
    <s v="TAG001329"/>
    <s v="Student Government - Stipends - Broward"/>
    <s v="(Blank)"/>
    <s v="Student Government *1"/>
    <s v="FAU Master Account Set: Budget Pool - Expense"/>
    <x v="92"/>
    <n v="750"/>
    <n v="0"/>
    <n v="750"/>
    <n v="300.92"/>
    <n v="0"/>
    <n v="0"/>
    <n v="300.92"/>
    <n v="449.08"/>
    <n v="0.598773"/>
    <x v="0"/>
  </r>
  <r>
    <s v="TAG001329"/>
    <s v="Student Government - Stipends - Broward"/>
    <s v="(Blank)"/>
    <s v="Student Government *1"/>
    <s v="FAU Master Account Set: Budget Pool - INTRA-Fund Transfers Out"/>
    <x v="93"/>
    <n v="2704.38"/>
    <n v="0"/>
    <n v="2704.38"/>
    <n v="47592.47"/>
    <n v="0"/>
    <n v="0"/>
    <n v="47592.47"/>
    <n v="-44888.09"/>
    <n v="-16.598292000000001"/>
    <x v="0"/>
  </r>
  <r>
    <s v="TAG001329"/>
    <s v="Student Government - Stipends - Broward"/>
    <s v="(Blank)"/>
    <s v="Student Government *1"/>
    <s v="FAU Master Account Set: Budget Pool - OPS"/>
    <x v="94"/>
    <n v="95835"/>
    <n v="0"/>
    <n v="95835"/>
    <n v="39924.97"/>
    <n v="0"/>
    <n v="0"/>
    <n v="39924.97"/>
    <n v="55910.03"/>
    <n v="0.583399"/>
    <x v="0"/>
  </r>
  <r>
    <s v="TAG001330"/>
    <s v="Student Government - Stipends"/>
    <s v="(Blank)"/>
    <s v="Student Government *1"/>
    <s v="FAU Master Account Set: Budget Pool - Expense"/>
    <x v="95"/>
    <n v="1500"/>
    <n v="0"/>
    <n v="1500"/>
    <n v="664.92"/>
    <n v="0"/>
    <n v="0"/>
    <n v="664.92"/>
    <n v="835.08"/>
    <n v="0.55671999999999999"/>
    <x v="0"/>
  </r>
  <r>
    <s v="TAG001330"/>
    <s v="Student Government - Stipends"/>
    <s v="(Blank)"/>
    <s v="Student Government *1"/>
    <s v="FAU Master Account Set: Budget Pool - INTRA-Fund Transfers Out"/>
    <x v="96"/>
    <n v="3486.45"/>
    <n v="0"/>
    <n v="3486.45"/>
    <n v="36473.21"/>
    <n v="0"/>
    <n v="0"/>
    <n v="36473.21"/>
    <n v="-32986.76"/>
    <n v="-9.4614180000000001"/>
    <x v="0"/>
  </r>
  <r>
    <s v="TAG001330"/>
    <s v="Student Government - Stipends"/>
    <s v="(Blank)"/>
    <s v="Student Government *1"/>
    <s v="FAU Master Account Set: Budget Pool - OPS"/>
    <x v="97"/>
    <n v="123016"/>
    <n v="0"/>
    <n v="123016"/>
    <n v="83307.27"/>
    <n v="0"/>
    <n v="0"/>
    <n v="83307.27"/>
    <n v="39708.730000000003"/>
    <n v="0.322793"/>
    <x v="0"/>
  </r>
  <r>
    <s v="TAG001331"/>
    <s v="Student Government - Student Accessibility Services"/>
    <s v="(Blank)"/>
    <s v="Student Government *1"/>
    <s v="FAU Master Account Set: Budget Pool - Expense"/>
    <x v="98"/>
    <n v="8000"/>
    <n v="0"/>
    <n v="8000"/>
    <n v="7437.14"/>
    <n v="0"/>
    <n v="0"/>
    <n v="7437.14"/>
    <n v="562.86"/>
    <n v="7.0358000000000004E-2"/>
    <x v="0"/>
  </r>
  <r>
    <s v="TAG001331"/>
    <s v="Student Government - Student Accessibility Services"/>
    <s v="(Blank)"/>
    <s v="Student Government *1"/>
    <s v="FAU Master Account Set: Budget Pool - INTRA-Fund Transfers Out"/>
    <x v="99"/>
    <n v="224"/>
    <n v="0"/>
    <n v="224"/>
    <n v="208.24"/>
    <n v="0"/>
    <n v="0"/>
    <n v="208.24"/>
    <n v="15.76"/>
    <n v="7.0357000000000003E-2"/>
    <x v="0"/>
  </r>
  <r>
    <s v="TAG001332"/>
    <s v="Student Government - Night Owls"/>
    <s v="(Blank)"/>
    <s v="Student Government *1"/>
    <s v="FAU Master Account Set: Budget Pool - Expense"/>
    <x v="100"/>
    <n v="32500"/>
    <n v="0"/>
    <n v="32500"/>
    <n v="16150.42"/>
    <n v="0"/>
    <n v="0"/>
    <n v="16150.42"/>
    <n v="16349.58"/>
    <n v="0.50306399999999996"/>
    <x v="0"/>
  </r>
  <r>
    <s v="TAG001332"/>
    <s v="Student Government - Night Owls"/>
    <s v="(Blank)"/>
    <s v="Student Government *1"/>
    <s v="FAU Master Account Set: Budget Pool - INTRA-Fund Transfers Out"/>
    <x v="101"/>
    <n v="2770.26"/>
    <n v="0"/>
    <n v="2770.26"/>
    <n v="18784.400000000001"/>
    <n v="0"/>
    <n v="0"/>
    <n v="18784.400000000001"/>
    <n v="-16014.14"/>
    <n v="-5.780735"/>
    <x v="0"/>
  </r>
  <r>
    <s v="TAG001332"/>
    <s v="Student Government - Night Owls"/>
    <s v="(Blank)"/>
    <s v="Student Government *1"/>
    <s v="FAU Master Account Set: Budget Pool - OPS"/>
    <x v="102"/>
    <n v="66438"/>
    <n v="0"/>
    <n v="66438"/>
    <n v="42601.32"/>
    <n v="0"/>
    <n v="0"/>
    <n v="42601.32"/>
    <n v="23836.68"/>
    <n v="0.35878100000000002"/>
    <x v="0"/>
  </r>
  <r>
    <s v="TAG001333"/>
    <s v="Student Government - ICC Revenue - Broward"/>
    <s v="(Blank)"/>
    <s v="Student Government *1"/>
    <s v="FAU Master Account Set: Budget Pool - Expense"/>
    <x v="103"/>
    <n v="2300"/>
    <n v="0"/>
    <n v="2300"/>
    <n v="978.4"/>
    <n v="0"/>
    <n v="-100"/>
    <n v="878.4"/>
    <n v="1421.6"/>
    <n v="0.61808700000000005"/>
    <x v="0"/>
  </r>
  <r>
    <s v="TAG001333"/>
    <s v="Student Government - ICC Revenue - Broward"/>
    <s v="(Blank)"/>
    <s v="Student Government *1"/>
    <s v="FAU Master Account Set: Budget Pool - INTRA-Fund Transfers Out"/>
    <x v="104"/>
    <n v="64.400000000000006"/>
    <n v="0"/>
    <n v="64.400000000000006"/>
    <n v="27.4"/>
    <n v="0"/>
    <n v="0"/>
    <n v="27.4"/>
    <n v="37"/>
    <n v="0.57453399999999999"/>
    <x v="0"/>
  </r>
  <r>
    <s v="TAG001334"/>
    <s v="Student Government - Governor - Projects"/>
    <s v="(Blank)"/>
    <s v="Student Government *1"/>
    <s v="FAU Master Account Set: Budget Pool - Expense"/>
    <x v="105"/>
    <n v="25000"/>
    <n v="0"/>
    <n v="25000"/>
    <n v="22154.11"/>
    <n v="0"/>
    <n v="0"/>
    <n v="22154.11"/>
    <n v="2845.89"/>
    <n v="0.11383600000000001"/>
    <x v="0"/>
  </r>
  <r>
    <s v="TAG001334"/>
    <s v="Student Government - Governor - Projects"/>
    <s v="(Blank)"/>
    <s v="Student Government *1"/>
    <s v="FAU Master Account Set: Budget Pool - INTRA-Fund Transfers Out"/>
    <x v="106"/>
    <n v="700"/>
    <n v="0"/>
    <n v="700"/>
    <n v="620.30999999999995"/>
    <n v="0"/>
    <n v="0"/>
    <n v="620.30999999999995"/>
    <n v="79.69"/>
    <n v="0.113843"/>
    <x v="0"/>
  </r>
  <r>
    <s v="TAG001336"/>
    <s v="Student Government - COSO"/>
    <s v="(Blank)"/>
    <s v="Student Government *1"/>
    <s v="FAU Master Account Set: Budget Pool - Expense"/>
    <x v="107"/>
    <n v="174000"/>
    <n v="-1500"/>
    <n v="172500"/>
    <n v="143513.07999999999"/>
    <n v="6388.83"/>
    <n v="0"/>
    <n v="149901.91"/>
    <n v="22598.09"/>
    <n v="0.13100300000000001"/>
    <x v="0"/>
  </r>
  <r>
    <s v="TAG001336"/>
    <s v="Student Government - COSO"/>
    <s v="(Blank)"/>
    <s v="Student Government *1"/>
    <s v="FAU Master Account Set: Budget Pool - INTRA-Fund Transfers Out"/>
    <x v="108"/>
    <n v="4872"/>
    <n v="0"/>
    <n v="4872"/>
    <n v="4060.38"/>
    <n v="0"/>
    <n v="0"/>
    <n v="4060.38"/>
    <n v="811.62"/>
    <n v="0.16658899999999999"/>
    <x v="0"/>
  </r>
  <r>
    <s v="TAG001336"/>
    <s v="Student Government - COSO"/>
    <s v="(Blank)"/>
    <s v="Student Government *1"/>
    <s v="FAU Master Account Set: Budget Pool - OPS"/>
    <x v="109"/>
    <n v="0"/>
    <n v="0"/>
    <n v="0"/>
    <n v="1500"/>
    <n v="0"/>
    <n v="0"/>
    <n v="1500"/>
    <n v="-1500"/>
    <n v="0"/>
    <x v="0"/>
  </r>
  <r>
    <s v="TAG001336"/>
    <s v="Student Government - COSO"/>
    <s v="(Blank)"/>
    <s v="Student Government *1"/>
    <s v="FAU Master Account Set: Budget Pool - Salaries &amp; Benefits (AMP, SP, Faculty)"/>
    <x v="110"/>
    <n v="0"/>
    <n v="1500"/>
    <n v="1500"/>
    <n v="0"/>
    <n v="0"/>
    <n v="0"/>
    <n v="0"/>
    <n v="1500"/>
    <n v="1"/>
    <x v="0"/>
  </r>
  <r>
    <s v="TAG001337"/>
    <s v="Student Government - House Contingency Broward"/>
    <s v="(Blank)"/>
    <s v="Student Government *1"/>
    <s v="FAU Master Account Set: Budget Pool - Expense"/>
    <x v="111"/>
    <n v="4159"/>
    <n v="-3643.28"/>
    <n v="515.72"/>
    <n v="492.77"/>
    <n v="0"/>
    <n v="0"/>
    <n v="492.77"/>
    <n v="22.95"/>
    <n v="4.4500999999999999E-2"/>
    <x v="0"/>
  </r>
  <r>
    <s v="TAG001337"/>
    <s v="Student Government - House Contingency Broward"/>
    <s v="(Blank)"/>
    <s v="Student Government *1"/>
    <s v="FAU Master Account Set: Budget Pool - INTRA-Fund Transfers Out"/>
    <x v="112"/>
    <n v="116.45"/>
    <n v="0"/>
    <n v="116.45"/>
    <n v="13.8"/>
    <n v="0"/>
    <n v="0"/>
    <n v="13.8"/>
    <n v="102.65"/>
    <n v="0.881494"/>
    <x v="0"/>
  </r>
  <r>
    <s v="TAG001339"/>
    <s v="Student Government - Contingency"/>
    <s v="(Blank)"/>
    <s v="Student Government *1"/>
    <s v="FAU Master Account Set: Budget Pool - Expense"/>
    <x v="113"/>
    <n v="98608.38"/>
    <n v="-58000"/>
    <n v="40608.379999999997"/>
    <n v="12347.76"/>
    <n v="0"/>
    <n v="0"/>
    <n v="12347.76"/>
    <n v="28260.62"/>
    <n v="0.69593099999999997"/>
    <x v="0"/>
  </r>
  <r>
    <s v="TAG001339"/>
    <s v="Student Government - Contingency"/>
    <s v="(Blank)"/>
    <s v="Student Government *1"/>
    <s v="FAU Master Account Set: Budget Pool - INTRA-Fund Transfers Out"/>
    <x v="114"/>
    <n v="2761.03"/>
    <n v="-1618.28"/>
    <n v="1142.75"/>
    <n v="9135.14"/>
    <n v="0"/>
    <n v="0"/>
    <n v="9135.14"/>
    <n v="-7992.39"/>
    <n v="-6.9939970000000002"/>
    <x v="0"/>
  </r>
  <r>
    <s v="TAG001341"/>
    <s v="Student Government - Aids/Peer Education"/>
    <s v="(Blank)"/>
    <s v="Student Government *1"/>
    <s v="FAU Master Account Set: Budget Pool - Expense"/>
    <x v="115"/>
    <n v="23500"/>
    <n v="-660"/>
    <n v="22840"/>
    <n v="19448.009999999998"/>
    <n v="0"/>
    <n v="0"/>
    <n v="19448.009999999998"/>
    <n v="3391.99"/>
    <n v="0.148511"/>
    <x v="0"/>
  </r>
  <r>
    <s v="TAG001341"/>
    <s v="Student Government - Aids/Peer Education"/>
    <s v="(Blank)"/>
    <s v="Student Government *1"/>
    <s v="FAU Master Account Set: Budget Pool - INTRA-Fund Transfers Out"/>
    <x v="116"/>
    <n v="842.8"/>
    <n v="0"/>
    <n v="842.8"/>
    <n v="747.82"/>
    <n v="0"/>
    <n v="0"/>
    <n v="747.82"/>
    <n v="94.98"/>
    <n v="0.112696"/>
    <x v="0"/>
  </r>
  <r>
    <s v="TAG001341"/>
    <s v="Student Government - Aids/Peer Education"/>
    <s v="(Blank)"/>
    <s v="Student Government *1"/>
    <s v="FAU Master Account Set: Budget Pool - OPS"/>
    <x v="117"/>
    <n v="6600"/>
    <n v="660"/>
    <n v="7260"/>
    <n v="7260"/>
    <n v="0"/>
    <n v="0"/>
    <n v="7260"/>
    <n v="0"/>
    <n v="0"/>
    <x v="0"/>
  </r>
  <r>
    <s v="TAG001342"/>
    <s v="Black Student Union"/>
    <s v="(Blank)"/>
    <s v="Student Government *1"/>
    <s v="FAU Master Account Set: Budget Pool - Expense"/>
    <x v="118"/>
    <n v="107508"/>
    <n v="0"/>
    <n v="107508"/>
    <n v="89533.51"/>
    <n v="0"/>
    <n v="0"/>
    <n v="89533.51"/>
    <n v="17974.490000000002"/>
    <n v="0.16719200000000001"/>
    <x v="0"/>
  </r>
  <r>
    <s v="TAG001342"/>
    <s v="Black Student Union"/>
    <s v="(Blank)"/>
    <s v="Student Government *1"/>
    <s v="FAU Master Account Set: Budget Pool - INTRA-Fund Transfers Out"/>
    <x v="119"/>
    <n v="3854.14"/>
    <n v="0"/>
    <n v="3854.14"/>
    <n v="3192.22"/>
    <n v="0"/>
    <n v="0"/>
    <n v="3192.22"/>
    <n v="661.92"/>
    <n v="0.17174300000000001"/>
    <x v="0"/>
  </r>
  <r>
    <s v="TAG001342"/>
    <s v="Black Student Union"/>
    <s v="(Blank)"/>
    <s v="Student Government *1"/>
    <s v="FAU Master Account Set: Budget Pool - OPS"/>
    <x v="120"/>
    <n v="30140"/>
    <n v="0"/>
    <n v="30140"/>
    <n v="24474.27"/>
    <n v="0"/>
    <n v="0"/>
    <n v="24474.27"/>
    <n v="5665.73"/>
    <n v="0.18798000000000001"/>
    <x v="0"/>
  </r>
  <r>
    <s v="TAG001343"/>
    <s v="Student Government - Administration - Broward"/>
    <s v="(Blank)"/>
    <s v="Student Government *1"/>
    <s v="FAU Master Account Set: Budget Pool - Expense"/>
    <x v="121"/>
    <n v="42575"/>
    <n v="-120"/>
    <n v="42455"/>
    <n v="24832.9"/>
    <n v="0"/>
    <n v="0"/>
    <n v="24832.9"/>
    <n v="17622.099999999999"/>
    <n v="0.41507699999999997"/>
    <x v="0"/>
  </r>
  <r>
    <s v="TAG001343"/>
    <s v="Student Government - Administration - Broward"/>
    <s v="(Blank)"/>
    <s v="Student Government *1"/>
    <s v="FAU Master Account Set: Budget Pool - INTRA-Fund Transfers Out"/>
    <x v="122"/>
    <n v="1192.0999999999999"/>
    <n v="0"/>
    <n v="1192.0999999999999"/>
    <n v="695.32"/>
    <n v="0"/>
    <n v="0"/>
    <n v="695.32"/>
    <n v="496.78"/>
    <n v="0.41672700000000001"/>
    <x v="0"/>
  </r>
  <r>
    <s v="TAG001344"/>
    <s v="Student Government - Administration - Jupiter"/>
    <s v="P-8455(R) FY23 - Burrow Student Union Update - Summer 2022"/>
    <s v="Student Government *1"/>
    <s v="FAU Master Account Set: Budget Pool - Expense"/>
    <x v="123"/>
    <n v="0"/>
    <n v="0"/>
    <n v="0"/>
    <n v="0"/>
    <n v="0"/>
    <n v="0"/>
    <n v="0"/>
    <n v="0"/>
    <n v="0"/>
    <x v="0"/>
  </r>
  <r>
    <s v="TAG001344"/>
    <s v="Student Government - Administration - Jupiter"/>
    <s v="(Blank)"/>
    <s v="Student Government *1"/>
    <s v="FAU Master Account Set: Budget Pool - Expense"/>
    <x v="123"/>
    <n v="7629"/>
    <n v="0"/>
    <n v="7629"/>
    <n v="5922.4"/>
    <n v="0"/>
    <n v="0"/>
    <n v="5922.4"/>
    <n v="1706.6"/>
    <n v="0.22369900000000001"/>
    <x v="0"/>
  </r>
  <r>
    <s v="TAG001344"/>
    <s v="Student Government - Administration - Jupiter"/>
    <s v="(Blank)"/>
    <s v="Student Government *1"/>
    <s v="FAU Master Account Set: Budget Pool - INTRA-Fund Transfers Out"/>
    <x v="124"/>
    <n v="1673.67"/>
    <n v="0"/>
    <n v="1673.67"/>
    <n v="10154.16"/>
    <n v="0"/>
    <n v="0"/>
    <n v="10154.16"/>
    <n v="-8480.49"/>
    <n v="-5.0670019999999996"/>
    <x v="0"/>
  </r>
  <r>
    <s v="TAG001344"/>
    <s v="Student Government - Administration - Jupiter"/>
    <s v="(Blank)"/>
    <s v="Student Government *1"/>
    <s v="FAU Master Account Set: Budget Pool - OPS"/>
    <x v="125"/>
    <n v="52145"/>
    <n v="0"/>
    <n v="52145"/>
    <n v="37123.629999999997"/>
    <n v="0"/>
    <n v="0"/>
    <n v="37123.629999999997"/>
    <n v="15021.37"/>
    <n v="0.28806900000000002"/>
    <x v="0"/>
  </r>
  <r>
    <s v="TAG001345"/>
    <s v="Student Government - Administration"/>
    <s v="(Blank)"/>
    <s v="Student Government *1"/>
    <s v="FAU Master Account Set: Budget Pool - Expense"/>
    <x v="126"/>
    <n v="20000"/>
    <n v="120"/>
    <n v="20120"/>
    <n v="18523.66"/>
    <n v="0"/>
    <n v="0"/>
    <n v="18523.66"/>
    <n v="1596.34"/>
    <n v="7.9340999999999995E-2"/>
    <x v="0"/>
  </r>
  <r>
    <s v="TAG001345"/>
    <s v="Student Government - Administration"/>
    <s v="(Blank)"/>
    <s v="Student Government *1"/>
    <s v="FAU Master Account Set: Budget Pool - INTRA-Fund Transfers Out"/>
    <x v="127"/>
    <n v="560"/>
    <n v="0"/>
    <n v="560"/>
    <n v="518.65"/>
    <n v="0"/>
    <n v="0"/>
    <n v="518.65"/>
    <n v="41.35"/>
    <n v="7.3839000000000002E-2"/>
    <x v="0"/>
  </r>
  <r>
    <s v="TAG001347"/>
    <s v="Unallocated Student Activity Fees"/>
    <s v="BT-685 FY18-CI+D - Student Union Renovation - Boca"/>
    <s v="Student Government *1"/>
    <s v="FAU Master Account Set: Budget Pool - Expense"/>
    <x v="128"/>
    <n v="0"/>
    <n v="848040"/>
    <n v="848040"/>
    <n v="0"/>
    <n v="0"/>
    <n v="0"/>
    <n v="0"/>
    <n v="848040"/>
    <n v="1"/>
    <x v="0"/>
  </r>
  <r>
    <s v="TAG001347"/>
    <s v="Unallocated Student Activity Fees"/>
    <s v="(Blank)"/>
    <s v="Student Government *1"/>
    <s v="FAU Master Account Set: Budget Pool - Expense"/>
    <x v="128"/>
    <n v="1422000"/>
    <n v="-848040"/>
    <n v="573960"/>
    <n v="455893.16"/>
    <n v="0"/>
    <n v="0"/>
    <n v="455893.16"/>
    <n v="118066.84"/>
    <n v="0.205706"/>
    <x v="0"/>
  </r>
  <r>
    <s v="TAG001347"/>
    <s v="Unallocated Student Activity Fees"/>
    <s v="(Blank)"/>
    <s v="Student Government *1"/>
    <s v="FAU Master Account Set: Budget Pool - INTRA-Fund Transfers Out"/>
    <x v="129"/>
    <n v="85700"/>
    <n v="0"/>
    <n v="85700"/>
    <n v="43114.9"/>
    <n v="0"/>
    <n v="0"/>
    <n v="43114.9"/>
    <n v="42585.1"/>
    <n v="0.49690899999999999"/>
    <x v="0"/>
  </r>
  <r>
    <s v="TAG001488"/>
    <s v="Student Government - Conference Travel"/>
    <s v="(Blank)"/>
    <s v="Student Government *1"/>
    <s v="FAU Master Account Set: Budget Pool - Expense"/>
    <x v="130"/>
    <n v="73349"/>
    <n v="0"/>
    <n v="73349"/>
    <n v="27135.52"/>
    <n v="0"/>
    <n v="0"/>
    <n v="27135.52"/>
    <n v="46213.48"/>
    <n v="0.63004899999999997"/>
    <x v="0"/>
  </r>
  <r>
    <s v="TAG001488"/>
    <s v="Student Government - Conference Travel"/>
    <s v="(Blank)"/>
    <s v="Student Government *1"/>
    <s v="FAU Master Account Set: Budget Pool - INTRA-Fund Transfers Out"/>
    <x v="131"/>
    <n v="2053.77"/>
    <n v="0"/>
    <n v="2053.77"/>
    <n v="759.77"/>
    <n v="0"/>
    <n v="0"/>
    <n v="759.77"/>
    <n v="1294"/>
    <n v="0.63006099999999998"/>
    <x v="0"/>
  </r>
  <r>
    <s v="TAG001489"/>
    <s v="Student Government - Program Board"/>
    <s v="(Blank)"/>
    <s v="Student Government *1"/>
    <s v="FAU Master Account Set: Budget Pool - Expense"/>
    <x v="132"/>
    <n v="450430"/>
    <n v="0"/>
    <n v="450430"/>
    <n v="419495.32"/>
    <n v="0"/>
    <n v="-1152"/>
    <n v="418343.32"/>
    <n v="32086.68"/>
    <n v="7.1235999999999994E-2"/>
    <x v="0"/>
  </r>
  <r>
    <s v="TAG001489"/>
    <s v="Student Government - Program Board"/>
    <s v="(Blank)"/>
    <s v="Student Government *1"/>
    <s v="FAU Master Account Set: Budget Pool - INTRA-Fund Transfers Out"/>
    <x v="133"/>
    <n v="16157.96"/>
    <n v="0"/>
    <n v="16157.96"/>
    <n v="61699.17"/>
    <n v="0"/>
    <n v="0"/>
    <n v="61699.17"/>
    <n v="-45541.21"/>
    <n v="-2.8184999999999998"/>
    <x v="0"/>
  </r>
  <r>
    <s v="TAG001489"/>
    <s v="Student Government - Program Board"/>
    <s v="(Blank)"/>
    <s v="Student Government *1"/>
    <s v="FAU Master Account Set: Budget Pool - OPS"/>
    <x v="134"/>
    <n v="126640"/>
    <n v="0"/>
    <n v="126640"/>
    <n v="70044.78"/>
    <n v="0"/>
    <n v="0"/>
    <n v="70044.78"/>
    <n v="56595.22"/>
    <n v="0.44689800000000002"/>
    <x v="0"/>
  </r>
  <r>
    <s v="TAG001490"/>
    <s v="Student Government - S.A.V.I"/>
    <s v="(Blank)"/>
    <s v="Student Government *1"/>
    <s v="FAU Master Account Set: Budget Pool - Expense"/>
    <x v="135"/>
    <n v="26700"/>
    <n v="-617.79"/>
    <n v="26082.21"/>
    <n v="17259.27"/>
    <n v="0"/>
    <n v="0"/>
    <n v="17259.27"/>
    <n v="8822.94"/>
    <n v="0.33827400000000002"/>
    <x v="0"/>
  </r>
  <r>
    <s v="TAG001490"/>
    <s v="Student Government - S.A.V.I"/>
    <s v="(Blank)"/>
    <s v="Student Government *1"/>
    <s v="FAU Master Account Set: Budget Pool - INTRA-Fund Transfers Out"/>
    <x v="136"/>
    <n v="3103.23"/>
    <n v="0"/>
    <n v="3103.23"/>
    <n v="2511.0300000000002"/>
    <n v="0"/>
    <n v="0"/>
    <n v="2511.0300000000002"/>
    <n v="592.20000000000005"/>
    <n v="0.190833"/>
    <x v="0"/>
  </r>
  <r>
    <s v="TAG001490"/>
    <s v="Student Government - S.A.V.I"/>
    <s v="(Blank)"/>
    <s v="Student Government *1"/>
    <s v="FAU Master Account Set: Budget Pool - OPS"/>
    <x v="137"/>
    <n v="16500"/>
    <n v="617.79"/>
    <n v="17117.79"/>
    <n v="16776.79"/>
    <n v="0"/>
    <n v="0"/>
    <n v="16776.79"/>
    <n v="341"/>
    <n v="1.9921000000000001E-2"/>
    <x v="0"/>
  </r>
  <r>
    <s v="TAG001490"/>
    <s v="Student Government - S.A.V.I"/>
    <s v="(Blank)"/>
    <s v="Student Government *1"/>
    <s v="FAU Master Account Set: Budget Pool - Salaries &amp; Benefits (AMP, SP, Faculty)"/>
    <x v="138"/>
    <n v="67629.8"/>
    <n v="0"/>
    <n v="67629.8"/>
    <n v="55643.31"/>
    <n v="0"/>
    <n v="0"/>
    <n v="55643.31"/>
    <n v="11986.49"/>
    <n v="0.17723700000000001"/>
    <x v="0"/>
  </r>
  <r>
    <s v="TAG001492"/>
    <s v="Director of Student Media"/>
    <s v="(Blank)"/>
    <s v="Student Government *1"/>
    <s v="FAU Master Account Set: Budget Pool - Expense"/>
    <x v="139"/>
    <n v="12567.49"/>
    <n v="-315.3"/>
    <n v="12252.19"/>
    <n v="10690.94"/>
    <n v="0"/>
    <n v="0"/>
    <n v="10690.94"/>
    <n v="1561.25"/>
    <n v="0.12742600000000001"/>
    <x v="0"/>
  </r>
  <r>
    <s v="TAG001492"/>
    <s v="Director of Student Media"/>
    <s v="(Blank)"/>
    <s v="Student Government *1"/>
    <s v="FAU Master Account Set: Budget Pool - INTRA-Fund Transfers Out"/>
    <x v="140"/>
    <n v="6253.18"/>
    <n v="0"/>
    <n v="6253.18"/>
    <n v="4919.62"/>
    <n v="0"/>
    <n v="0"/>
    <n v="4919.62"/>
    <n v="1333.56"/>
    <n v="0.21326100000000001"/>
    <x v="0"/>
  </r>
  <r>
    <s v="TAG001492"/>
    <s v="Director of Student Media"/>
    <s v="(Blank)"/>
    <s v="Student Government *1"/>
    <s v="FAU Master Account Set: Budget Pool - OPS"/>
    <x v="141"/>
    <n v="0"/>
    <n v="280"/>
    <n v="280"/>
    <n v="280"/>
    <n v="0"/>
    <n v="0"/>
    <n v="280"/>
    <n v="0"/>
    <n v="0"/>
    <x v="0"/>
  </r>
  <r>
    <s v="TAG001492"/>
    <s v="Director of Student Media"/>
    <s v="(Blank)"/>
    <s v="Student Government *1"/>
    <s v="FAU Master Account Set: Budget Pool - Salaries &amp; Benefits (AMP, SP, Faculty)"/>
    <x v="142"/>
    <n v="210760.48"/>
    <n v="-280"/>
    <n v="210480.48"/>
    <n v="164728.07"/>
    <n v="0"/>
    <n v="0"/>
    <n v="164728.07"/>
    <n v="45752.41"/>
    <n v="0.21737100000000001"/>
    <x v="0"/>
  </r>
  <r>
    <s v="TAG001493"/>
    <s v="Diversity Award Training"/>
    <s v="(Blank)"/>
    <s v="Student Government *1"/>
    <s v="FAU Master Account Set: Budget Pool - Expense"/>
    <x v="143"/>
    <n v="39375"/>
    <n v="-2136.75"/>
    <n v="37238.25"/>
    <n v="34666.76"/>
    <n v="214.52"/>
    <n v="0"/>
    <n v="34881.279999999999"/>
    <n v="2356.9699999999998"/>
    <n v="6.3294000000000003E-2"/>
    <x v="0"/>
  </r>
  <r>
    <s v="TAG001493"/>
    <s v="Diversity Award Training"/>
    <s v="(Blank)"/>
    <s v="Student Government *1"/>
    <s v="FAU Master Account Set: Budget Pool - INTRA-Fund Transfers Out"/>
    <x v="144"/>
    <n v="1546.02"/>
    <n v="0"/>
    <n v="1546.02"/>
    <n v="1409.48"/>
    <n v="0"/>
    <n v="0"/>
    <n v="1409.48"/>
    <n v="136.54"/>
    <n v="8.8317000000000007E-2"/>
    <x v="0"/>
  </r>
  <r>
    <s v="TAG001493"/>
    <s v="Diversity Award Training"/>
    <s v="(Blank)"/>
    <s v="Student Government *1"/>
    <s v="FAU Master Account Set: Budget Pool - OPS"/>
    <x v="145"/>
    <n v="15840"/>
    <n v="2136.75"/>
    <n v="17976.75"/>
    <n v="15672.25"/>
    <n v="0"/>
    <n v="0"/>
    <n v="15672.25"/>
    <n v="2304.5"/>
    <n v="0.128193"/>
    <x v="0"/>
  </r>
  <r>
    <s v="TAG001494"/>
    <s v="Graduate and Professional Clubs"/>
    <s v="(Blank)"/>
    <s v="Student Government *1"/>
    <s v="FAU Master Account Set: Budget Pool - Expense"/>
    <x v="146"/>
    <n v="38000"/>
    <n v="0"/>
    <n v="38000"/>
    <n v="26443.86"/>
    <n v="0"/>
    <n v="0"/>
    <n v="26443.86"/>
    <n v="11556.14"/>
    <n v="0.30410900000000002"/>
    <x v="0"/>
  </r>
  <r>
    <s v="TAG001494"/>
    <s v="Graduate and Professional Clubs"/>
    <s v="(Blank)"/>
    <s v="Student Government *1"/>
    <s v="FAU Master Account Set: Budget Pool - INTRA-Fund Transfers Out"/>
    <x v="147"/>
    <n v="1064"/>
    <n v="0"/>
    <n v="1064"/>
    <n v="740.45"/>
    <n v="0"/>
    <n v="0"/>
    <n v="740.45"/>
    <n v="323.55"/>
    <n v="0.30408800000000002"/>
    <x v="0"/>
  </r>
  <r>
    <s v="TAG001495"/>
    <s v="Graduate Student Association"/>
    <s v="(Blank)"/>
    <s v="Student Government *1"/>
    <s v="FAU Master Account Set: Budget Pool - Expense"/>
    <x v="148"/>
    <n v="175236"/>
    <n v="-137.81"/>
    <n v="175098.19"/>
    <n v="154530.89000000001"/>
    <n v="0"/>
    <n v="-1172.68"/>
    <n v="153358.21"/>
    <n v="21739.98"/>
    <n v="0.12415900000000001"/>
    <x v="0"/>
  </r>
  <r>
    <s v="TAG001495"/>
    <s v="Graduate Student Association"/>
    <s v="(Blank)"/>
    <s v="Student Government *1"/>
    <s v="FAU Master Account Set: Budget Pool - INTRA-Fund Transfers Out"/>
    <x v="149"/>
    <n v="5978.66"/>
    <n v="0"/>
    <n v="5978.66"/>
    <n v="5402.81"/>
    <n v="0"/>
    <n v="0"/>
    <n v="5402.81"/>
    <n v="575.85"/>
    <n v="9.6318000000000001E-2"/>
    <x v="0"/>
  </r>
  <r>
    <s v="TAG001495"/>
    <s v="Graduate Student Association"/>
    <s v="(Blank)"/>
    <s v="Student Government *1"/>
    <s v="FAU Master Account Set: Budget Pool - OPS"/>
    <x v="150"/>
    <n v="38287.5"/>
    <n v="137.81"/>
    <n v="38425.31"/>
    <n v="38425.31"/>
    <n v="0"/>
    <n v="0"/>
    <n v="38425.31"/>
    <n v="0"/>
    <n v="0"/>
    <x v="0"/>
  </r>
  <r>
    <s v="TAG001496"/>
    <s v="Homecoming"/>
    <s v="(Blank)"/>
    <s v="Student Government *1"/>
    <s v="FAU Master Account Set: Budget Pool - Expense"/>
    <x v="151"/>
    <n v="176500"/>
    <n v="0"/>
    <n v="176500"/>
    <n v="170420.83"/>
    <n v="140.02000000000001"/>
    <n v="0"/>
    <n v="170560.85"/>
    <n v="5939.15"/>
    <n v="3.3649999999999999E-2"/>
    <x v="0"/>
  </r>
  <r>
    <s v="TAG001496"/>
    <s v="Homecoming"/>
    <s v="(Blank)"/>
    <s v="Student Government *1"/>
    <s v="FAU Master Account Set: Budget Pool - INTRA-Fund Transfers Out"/>
    <x v="152"/>
    <n v="4942"/>
    <n v="0"/>
    <n v="4942"/>
    <n v="4771.78"/>
    <n v="0"/>
    <n v="0"/>
    <n v="4771.78"/>
    <n v="170.22"/>
    <n v="3.4444000000000002E-2"/>
    <x v="0"/>
  </r>
  <r>
    <s v="TAG001496"/>
    <s v="Homecoming"/>
    <s v="(Blank)"/>
    <s v="Student Government *1"/>
    <s v="FAU Master Account Set: Budget Pool - OPS"/>
    <x v="153"/>
    <n v="0"/>
    <n v="0"/>
    <n v="0"/>
    <n v="0"/>
    <n v="0"/>
    <n v="0"/>
    <n v="0"/>
    <n v="0"/>
    <n v="0"/>
    <x v="0"/>
  </r>
  <r>
    <s v="TAG001498"/>
    <s v="LGBTQA Resource Center"/>
    <s v="(Blank)"/>
    <s v="Student Government *1"/>
    <s v="FAU Master Account Set: Budget Pool - Expense"/>
    <x v="154"/>
    <n v="13800"/>
    <n v="1200"/>
    <n v="15000"/>
    <n v="13596.22"/>
    <n v="0"/>
    <n v="0"/>
    <n v="13596.22"/>
    <n v="1403.78"/>
    <n v="9.3585000000000002E-2"/>
    <x v="0"/>
  </r>
  <r>
    <s v="TAG001498"/>
    <s v="LGBTQA Resource Center"/>
    <s v="(Blank)"/>
    <s v="Student Government *1"/>
    <s v="FAU Master Account Set: Budget Pool - INTRA-Fund Transfers Out"/>
    <x v="155"/>
    <n v="2241.39"/>
    <n v="0"/>
    <n v="2241.39"/>
    <n v="1411.92"/>
    <n v="0"/>
    <n v="0"/>
    <n v="1411.92"/>
    <n v="829.47"/>
    <n v="0.37006899999999998"/>
    <x v="0"/>
  </r>
  <r>
    <s v="TAG001498"/>
    <s v="LGBTQA Resource Center"/>
    <s v="(Blank)"/>
    <s v="Student Government *1"/>
    <s v="FAU Master Account Set: Budget Pool - Salaries &amp; Benefits (AMP, SP, Faculty)"/>
    <x v="156"/>
    <n v="66249.600000000006"/>
    <n v="-1200"/>
    <n v="65049.599999999999"/>
    <n v="36828.080000000002"/>
    <n v="0"/>
    <n v="0"/>
    <n v="36828.080000000002"/>
    <n v="28221.52"/>
    <n v="0.43384600000000001"/>
    <x v="0"/>
  </r>
  <r>
    <s v="TAG001499"/>
    <s v="Student Government - Lobby"/>
    <s v="(Blank)"/>
    <s v="Student Government *1"/>
    <s v="FAU Master Account Set: Budget Pool - Expense"/>
    <x v="157"/>
    <n v="10000"/>
    <n v="0"/>
    <n v="10000"/>
    <n v="7401.62"/>
    <n v="0"/>
    <n v="0"/>
    <n v="7401.62"/>
    <n v="2598.38"/>
    <n v="0.25983800000000001"/>
    <x v="0"/>
  </r>
  <r>
    <s v="TAG001499"/>
    <s v="Student Government - Lobby"/>
    <s v="(Blank)"/>
    <s v="Student Government *1"/>
    <s v="FAU Master Account Set: Budget Pool - INTRA-Fund Transfers Out"/>
    <x v="158"/>
    <n v="280"/>
    <n v="0"/>
    <n v="280"/>
    <n v="207.25"/>
    <n v="0"/>
    <n v="0"/>
    <n v="207.25"/>
    <n v="72.75"/>
    <n v="0.25982100000000002"/>
    <x v="0"/>
  </r>
  <r>
    <s v="TAG001500"/>
    <s v="Office of Greek Life"/>
    <s v="(Blank)"/>
    <s v="Student Government *1"/>
    <s v="FAU Master Account Set: Budget Pool - Expense"/>
    <x v="159"/>
    <n v="20300"/>
    <n v="-1618.7"/>
    <n v="18681.3"/>
    <n v="10511.5"/>
    <n v="0"/>
    <n v="0"/>
    <n v="10511.5"/>
    <n v="8169.8"/>
    <n v="0.43732500000000002"/>
    <x v="0"/>
  </r>
  <r>
    <s v="TAG001500"/>
    <s v="Office of Greek Life"/>
    <s v="(Blank)"/>
    <s v="Student Government *1"/>
    <s v="FAU Master Account Set: Budget Pool - INTRA-Fund Transfers Out"/>
    <x v="160"/>
    <n v="4877.3500000000004"/>
    <n v="0"/>
    <n v="4877.3500000000004"/>
    <n v="7689.39"/>
    <n v="0"/>
    <n v="0"/>
    <n v="7689.39"/>
    <n v="-2812.04"/>
    <n v="-0.57655100000000004"/>
    <x v="0"/>
  </r>
  <r>
    <s v="TAG001500"/>
    <s v="Office of Greek Life"/>
    <s v="(Blank)"/>
    <s v="Student Government *1"/>
    <s v="FAU Master Account Set: Budget Pool - OPS"/>
    <x v="161"/>
    <n v="7590"/>
    <n v="0"/>
    <n v="7590"/>
    <n v="2596"/>
    <n v="0"/>
    <n v="0"/>
    <n v="2596"/>
    <n v="4994"/>
    <n v="0.65797099999999997"/>
    <x v="0"/>
  </r>
  <r>
    <s v="TAG001500"/>
    <s v="Office of Greek Life"/>
    <s v="(Blank)"/>
    <s v="Student Government *1"/>
    <s v="FAU Master Account Set: Budget Pool - Salaries &amp; Benefits (AMP, SP, Faculty)"/>
    <x v="162"/>
    <n v="146301.20000000001"/>
    <n v="1618.7"/>
    <n v="147919.9"/>
    <n v="112777.34"/>
    <n v="0"/>
    <n v="0"/>
    <n v="112777.34"/>
    <n v="35142.559999999998"/>
    <n v="0.23757800000000001"/>
    <x v="0"/>
  </r>
  <r>
    <s v="TAG001501"/>
    <s v="Student Accessibility Week"/>
    <s v="(Blank)"/>
    <s v="Student Government *1"/>
    <s v="FAU Master Account Set: Budget Pool - Expense"/>
    <x v="163"/>
    <n v="5500"/>
    <n v="0"/>
    <n v="5500"/>
    <n v="4687.37"/>
    <n v="0"/>
    <n v="0"/>
    <n v="4687.37"/>
    <n v="812.63"/>
    <n v="0.14775099999999999"/>
    <x v="0"/>
  </r>
  <r>
    <s v="TAG001501"/>
    <s v="Student Accessibility Week"/>
    <s v="(Blank)"/>
    <s v="Student Government *1"/>
    <s v="FAU Master Account Set: Budget Pool - INTRA-Fund Transfers Out"/>
    <x v="164"/>
    <n v="154"/>
    <n v="0"/>
    <n v="154"/>
    <n v="131.25"/>
    <n v="0"/>
    <n v="0"/>
    <n v="131.25"/>
    <n v="22.75"/>
    <n v="0.147727"/>
    <x v="0"/>
  </r>
  <r>
    <s v="TAG001502"/>
    <s v="President Executive Projects"/>
    <s v="(Blank)"/>
    <s v="Student Government *1"/>
    <s v="FAU Master Account Set: Budget Pool - Expense"/>
    <x v="165"/>
    <n v="35000"/>
    <n v="-2500"/>
    <n v="32500"/>
    <n v="23944.25"/>
    <n v="0"/>
    <n v="0"/>
    <n v="23944.25"/>
    <n v="8555.75"/>
    <n v="0.26325399999999999"/>
    <x v="0"/>
  </r>
  <r>
    <s v="TAG001502"/>
    <s v="President Executive Projects"/>
    <s v="(Blank)"/>
    <s v="Student Government *1"/>
    <s v="FAU Master Account Set: Budget Pool - INTRA-Fund Transfers Out"/>
    <x v="166"/>
    <n v="980"/>
    <n v="-70"/>
    <n v="910"/>
    <n v="670.44"/>
    <n v="0"/>
    <n v="0"/>
    <n v="670.44"/>
    <n v="239.56"/>
    <n v="0.26325300000000001"/>
    <x v="0"/>
  </r>
  <r>
    <s v="TAG001503"/>
    <s v="Radio Station"/>
    <s v="(Blank)"/>
    <s v="Student Government *1"/>
    <s v="FAU Master Account Set: Budget Pool - Expense"/>
    <x v="167"/>
    <n v="28000"/>
    <n v="0"/>
    <n v="28000"/>
    <n v="19878.47"/>
    <n v="0"/>
    <n v="0"/>
    <n v="19878.47"/>
    <n v="8121.53"/>
    <n v="0.29005500000000001"/>
    <x v="0"/>
  </r>
  <r>
    <s v="TAG001503"/>
    <s v="Radio Station"/>
    <s v="(Blank)"/>
    <s v="Student Government *1"/>
    <s v="FAU Master Account Set: Budget Pool - INTRA-Fund Transfers Out"/>
    <x v="168"/>
    <n v="2035.6"/>
    <n v="0"/>
    <n v="2035.6"/>
    <n v="1634.87"/>
    <n v="0"/>
    <n v="0"/>
    <n v="1634.87"/>
    <n v="400.73"/>
    <n v="0.19686100000000001"/>
    <x v="0"/>
  </r>
  <r>
    <s v="TAG001503"/>
    <s v="Radio Station"/>
    <s v="(Blank)"/>
    <s v="Student Government *1"/>
    <s v="FAU Master Account Set: Budget Pool - OPS"/>
    <x v="169"/>
    <n v="44700"/>
    <n v="0"/>
    <n v="44700"/>
    <n v="38509.800000000003"/>
    <n v="0"/>
    <n v="0"/>
    <n v="38509.800000000003"/>
    <n v="6190.2"/>
    <n v="0.13848299999999999"/>
    <x v="0"/>
  </r>
  <r>
    <s v="TAG001504"/>
    <s v="Senate Contingency"/>
    <s v="(Blank)"/>
    <s v="Student Government *1"/>
    <s v="FAU Master Account Set: Budget Pool - Expense"/>
    <x v="170"/>
    <n v="50000"/>
    <n v="-7250"/>
    <n v="42750"/>
    <n v="5178.6400000000003"/>
    <n v="0"/>
    <n v="0"/>
    <n v="5178.6400000000003"/>
    <n v="37571.360000000001"/>
    <n v="0.87886200000000003"/>
    <x v="0"/>
  </r>
  <r>
    <s v="TAG001504"/>
    <s v="Senate Contingency"/>
    <s v="(Blank)"/>
    <s v="Student Government *1"/>
    <s v="FAU Master Account Set: Budget Pool - INTRA-Fund Transfers Out"/>
    <x v="171"/>
    <n v="1400"/>
    <n v="-197.86"/>
    <n v="1202.1400000000001"/>
    <n v="10145"/>
    <n v="0"/>
    <n v="0"/>
    <n v="10145"/>
    <n v="-8942.86"/>
    <n v="-7.4391170000000004"/>
    <x v="0"/>
  </r>
  <r>
    <s v="TAG001505"/>
    <s v="Student Government - Accounting &amp; Budget Office"/>
    <s v="(Blank)"/>
    <s v="Student Government *1"/>
    <s v="FAU Master Account Set: Budget Pool - Expense"/>
    <x v="172"/>
    <n v="6468"/>
    <n v="3028.55"/>
    <n v="9496.5499999999993"/>
    <n v="8197.2800000000007"/>
    <n v="0"/>
    <n v="0"/>
    <n v="8197.2800000000007"/>
    <n v="1299.27"/>
    <n v="0.13681499999999999"/>
    <x v="0"/>
  </r>
  <r>
    <s v="TAG001505"/>
    <s v="Student Government - Accounting &amp; Budget Office"/>
    <s v="(Blank)"/>
    <s v="Student Government *1"/>
    <s v="FAU Master Account Set: Budget Pool - INTRA-Fund Transfers Out"/>
    <x v="173"/>
    <n v="5750.09"/>
    <n v="0"/>
    <n v="5750.09"/>
    <n v="5381"/>
    <n v="0"/>
    <n v="0"/>
    <n v="5381"/>
    <n v="369.09"/>
    <n v="6.4188999999999996E-2"/>
    <x v="0"/>
  </r>
  <r>
    <s v="TAG001505"/>
    <s v="Student Government - Accounting &amp; Budget Office"/>
    <s v="(Blank)"/>
    <s v="Student Government *1"/>
    <s v="FAU Master Account Set: Budget Pool - OPS"/>
    <x v="174"/>
    <n v="39949.85"/>
    <n v="-1000"/>
    <n v="38949.85"/>
    <n v="27067.52"/>
    <n v="0"/>
    <n v="0"/>
    <n v="27067.52"/>
    <n v="11882.33"/>
    <n v="0.30506699999999998"/>
    <x v="0"/>
  </r>
  <r>
    <s v="TAG001505"/>
    <s v="Student Government - Accounting &amp; Budget Office"/>
    <s v="(Blank)"/>
    <s v="Student Government *1"/>
    <s v="FAU Master Account Set: Budget Pool - Salaries &amp; Benefits (AMP, SP, Faculty)"/>
    <x v="175"/>
    <n v="158942.46"/>
    <n v="-2028.55"/>
    <n v="156913.91"/>
    <n v="156913.85999999999"/>
    <n v="0"/>
    <n v="0"/>
    <n v="156913.85999999999"/>
    <n v="0.05"/>
    <n v="0"/>
    <x v="0"/>
  </r>
  <r>
    <s v="TAG001506"/>
    <s v="Student Government - Elections"/>
    <s v="(Blank)"/>
    <s v="Student Government *1"/>
    <s v="FAU Master Account Set: Budget Pool - Expense"/>
    <x v="176"/>
    <n v="3700"/>
    <n v="0"/>
    <n v="3700"/>
    <n v="1888.63"/>
    <n v="0"/>
    <n v="0"/>
    <n v="1888.63"/>
    <n v="1811.37"/>
    <n v="0.48955900000000002"/>
    <x v="0"/>
  </r>
  <r>
    <s v="TAG001506"/>
    <s v="Student Government - Elections"/>
    <s v="(Blank)"/>
    <s v="Student Government *1"/>
    <s v="FAU Master Account Set: Budget Pool - INTRA-Fund Transfers Out"/>
    <x v="177"/>
    <n v="660.1"/>
    <n v="0"/>
    <n v="660.1"/>
    <n v="256.97000000000003"/>
    <n v="0"/>
    <n v="0"/>
    <n v="256.97000000000003"/>
    <n v="403.13"/>
    <n v="0.61070999999999998"/>
    <x v="0"/>
  </r>
  <r>
    <s v="TAG001506"/>
    <s v="Student Government - Elections"/>
    <s v="(Blank)"/>
    <s v="Student Government *1"/>
    <s v="FAU Master Account Set: Budget Pool - OPS"/>
    <x v="178"/>
    <n v="19875"/>
    <n v="0"/>
    <n v="19875"/>
    <n v="7288.82"/>
    <n v="0"/>
    <n v="0"/>
    <n v="7288.82"/>
    <n v="12586.18"/>
    <n v="0.63326700000000002"/>
    <x v="0"/>
  </r>
  <r>
    <s v="TAG001507"/>
    <s v="Student Government - Judicial Branch"/>
    <s v="(Blank)"/>
    <s v="Student Government *1"/>
    <s v="FAU Master Account Set: Budget Pool - Expense"/>
    <x v="179"/>
    <n v="1720"/>
    <n v="0"/>
    <n v="1720"/>
    <n v="1445.05"/>
    <n v="0"/>
    <n v="0"/>
    <n v="1445.05"/>
    <n v="274.95"/>
    <n v="0.159855"/>
    <x v="0"/>
  </r>
  <r>
    <s v="TAG001507"/>
    <s v="Student Government - Judicial Branch"/>
    <s v="(Blank)"/>
    <s v="Student Government *1"/>
    <s v="FAU Master Account Set: Budget Pool - INTRA-Fund Transfers Out"/>
    <x v="180"/>
    <n v="302.18"/>
    <n v="0"/>
    <n v="302.18"/>
    <n v="2903.97"/>
    <n v="0"/>
    <n v="0"/>
    <n v="2903.97"/>
    <n v="-2601.79"/>
    <n v="-8.6100670000000008"/>
    <x v="0"/>
  </r>
  <r>
    <s v="TAG001507"/>
    <s v="Student Government - Judicial Branch"/>
    <s v="(Blank)"/>
    <s v="Student Government *1"/>
    <s v="FAU Master Account Set: Budget Pool - OPS"/>
    <x v="181"/>
    <n v="9072"/>
    <n v="0"/>
    <n v="9072"/>
    <n v="6197"/>
    <n v="0"/>
    <n v="0"/>
    <n v="6197"/>
    <n v="2875"/>
    <n v="0.316909"/>
    <x v="0"/>
  </r>
  <r>
    <s v="TAG001508"/>
    <s v="Student Government - Television Station"/>
    <s v="(Blank)"/>
    <s v="Student Government *1"/>
    <s v="FAU Master Account Set: Budget Pool - Expense"/>
    <x v="182"/>
    <n v="31850"/>
    <n v="2687.86"/>
    <n v="34537.86"/>
    <n v="30653.919999999998"/>
    <n v="0"/>
    <n v="0"/>
    <n v="30653.919999999998"/>
    <n v="3883.94"/>
    <n v="0.112455"/>
    <x v="0"/>
  </r>
  <r>
    <s v="TAG001508"/>
    <s v="Student Government - Television Station"/>
    <s v="(Blank)"/>
    <s v="Student Government *1"/>
    <s v="FAU Master Account Set: Budget Pool - INTRA-Fund Transfers Out"/>
    <x v="183"/>
    <n v="2119.6"/>
    <n v="0"/>
    <n v="2119.6"/>
    <n v="2017.53"/>
    <n v="0"/>
    <n v="0"/>
    <n v="2017.53"/>
    <n v="102.07"/>
    <n v="4.8155000000000003E-2"/>
    <x v="0"/>
  </r>
  <r>
    <s v="TAG001508"/>
    <s v="Student Government - Television Station"/>
    <s v="(Blank)"/>
    <s v="Student Government *1"/>
    <s v="FAU Master Account Set: Budget Pool - OPS"/>
    <x v="184"/>
    <n v="43850"/>
    <n v="-2372.56"/>
    <n v="41477.440000000002"/>
    <n v="41400.25"/>
    <n v="0"/>
    <n v="0"/>
    <n v="41400.25"/>
    <n v="77.19"/>
    <n v="1.861E-3"/>
    <x v="0"/>
  </r>
  <r>
    <s v="TAG001509"/>
    <s v="Student Government - Advisor Office"/>
    <s v="(Blank)"/>
    <s v="Student Government *1"/>
    <s v="FAU Master Account Set: Budget Pool - Expense"/>
    <x v="185"/>
    <n v="21100"/>
    <n v="-839.63"/>
    <n v="20260.37"/>
    <n v="6567.62"/>
    <n v="0"/>
    <n v="0"/>
    <n v="6567.62"/>
    <n v="13692.75"/>
    <n v="0.67583899999999997"/>
    <x v="0"/>
  </r>
  <r>
    <s v="TAG001509"/>
    <s v="Student Government - Advisor Office"/>
    <s v="(Blank)"/>
    <s v="Student Government *1"/>
    <s v="FAU Master Account Set: Budget Pool - INTRA-Fund Transfers Out"/>
    <x v="186"/>
    <n v="4554.6499999999996"/>
    <n v="0"/>
    <n v="4554.6499999999996"/>
    <n v="4171.22"/>
    <n v="0"/>
    <n v="0"/>
    <n v="4171.22"/>
    <n v="383.43"/>
    <n v="8.4183999999999995E-2"/>
    <x v="0"/>
  </r>
  <r>
    <s v="TAG001509"/>
    <s v="Student Government - Advisor Office"/>
    <s v="(Blank)"/>
    <s v="Student Government *1"/>
    <s v="FAU Master Account Set: Budget Pool - OPS"/>
    <x v="187"/>
    <n v="7840"/>
    <n v="1813"/>
    <n v="9653"/>
    <n v="9653"/>
    <n v="0"/>
    <n v="0"/>
    <n v="9653"/>
    <n v="0"/>
    <n v="0"/>
    <x v="0"/>
  </r>
  <r>
    <s v="TAG001509"/>
    <s v="Student Government - Advisor Office"/>
    <s v="(Blank)"/>
    <s v="Student Government *1"/>
    <s v="FAU Master Account Set: Budget Pool - Salaries &amp; Benefits (AMP, SP, Faculty)"/>
    <x v="188"/>
    <n v="133726.14000000001"/>
    <n v="-973.37"/>
    <n v="132752.76999999999"/>
    <n v="132752.70000000001"/>
    <n v="0"/>
    <n v="0"/>
    <n v="132752.70000000001"/>
    <n v="7.0000000000000007E-2"/>
    <n v="9.9999999999999995E-7"/>
    <x v="0"/>
  </r>
  <r>
    <s v="TAG001510"/>
    <s v="Student Government - Operations"/>
    <s v="(Blank)"/>
    <s v="Student Government *1"/>
    <s v="FAU Master Account Set: Budget Pool - Expense"/>
    <x v="189"/>
    <n v="30000"/>
    <n v="31000"/>
    <n v="61000"/>
    <n v="53620.13"/>
    <n v="0"/>
    <n v="0"/>
    <n v="53620.13"/>
    <n v="7379.87"/>
    <n v="0.12098100000000001"/>
    <x v="0"/>
  </r>
  <r>
    <s v="TAG001510"/>
    <s v="Student Government - Operations"/>
    <s v="(Blank)"/>
    <s v="Student Government *1"/>
    <s v="FAU Master Account Set: Budget Pool - INTRA-Fund Transfers Out"/>
    <x v="190"/>
    <n v="840"/>
    <n v="862.28"/>
    <n v="1702.28"/>
    <n v="1501.37"/>
    <n v="0"/>
    <n v="0"/>
    <n v="1501.37"/>
    <n v="200.91"/>
    <n v="0.118024"/>
    <x v="0"/>
  </r>
  <r>
    <s v="TAG001511"/>
    <s v="Student Government - Senate"/>
    <s v="(Blank)"/>
    <s v="Student Government *1"/>
    <s v="FAU Master Account Set: Budget Pool - Expense"/>
    <x v="191"/>
    <n v="2000"/>
    <n v="0"/>
    <n v="2000"/>
    <n v="0"/>
    <n v="0"/>
    <n v="0"/>
    <n v="0"/>
    <n v="2000"/>
    <n v="1"/>
    <x v="0"/>
  </r>
  <r>
    <s v="TAG001511"/>
    <s v="Student Government - Senate"/>
    <s v="(Blank)"/>
    <s v="Student Government *1"/>
    <s v="FAU Master Account Set: Budget Pool - INTRA-Fund Transfers Out"/>
    <x v="192"/>
    <n v="56"/>
    <n v="0"/>
    <n v="56"/>
    <n v="0"/>
    <n v="0"/>
    <n v="0"/>
    <n v="0"/>
    <n v="56"/>
    <n v="1"/>
    <x v="0"/>
  </r>
  <r>
    <s v="TAG001513"/>
    <s v="Traditions Projects-Diver. Way"/>
    <s v="(Blank)"/>
    <s v="Student Government *1"/>
    <s v="FAU Master Account Set: Budget Pool - Expense"/>
    <x v="193"/>
    <n v="63000"/>
    <n v="0"/>
    <n v="63000"/>
    <n v="47342.15"/>
    <n v="0"/>
    <n v="0"/>
    <n v="47342.15"/>
    <n v="15657.85"/>
    <n v="0.24853700000000001"/>
    <x v="0"/>
  </r>
  <r>
    <s v="TAG001513"/>
    <s v="Traditions Projects-Diver. Way"/>
    <s v="(Blank)"/>
    <s v="Student Government *1"/>
    <s v="FAU Master Account Set: Budget Pool - INTRA-Fund Transfers Out"/>
    <x v="194"/>
    <n v="1764"/>
    <n v="0"/>
    <n v="1764"/>
    <n v="1325.58"/>
    <n v="0"/>
    <n v="0"/>
    <n v="1325.58"/>
    <n v="438.42"/>
    <n v="0.24853700000000001"/>
    <x v="0"/>
  </r>
  <r>
    <s v="TAG001514"/>
    <s v="University Press Newspaper"/>
    <s v="(Blank)"/>
    <s v="Student Government *1"/>
    <s v="FAU Master Account Set: Budget Pool - Expense"/>
    <x v="195"/>
    <n v="11930"/>
    <n v="2000"/>
    <n v="13930"/>
    <n v="11470.29"/>
    <n v="0"/>
    <n v="0"/>
    <n v="11470.29"/>
    <n v="2459.71"/>
    <n v="0.17657600000000001"/>
    <x v="0"/>
  </r>
  <r>
    <s v="TAG001514"/>
    <s v="University Press Newspaper"/>
    <s v="(Blank)"/>
    <s v="Student Government *1"/>
    <s v="FAU Master Account Set: Budget Pool - INTRA-Fund Transfers Out"/>
    <x v="196"/>
    <n v="1615.32"/>
    <n v="0"/>
    <n v="1615.32"/>
    <n v="1340.5"/>
    <n v="0"/>
    <n v="0"/>
    <n v="1340.5"/>
    <n v="274.82"/>
    <n v="0.17013300000000001"/>
    <x v="0"/>
  </r>
  <r>
    <s v="TAG001514"/>
    <s v="University Press Newspaper"/>
    <s v="(Blank)"/>
    <s v="Student Government *1"/>
    <s v="FAU Master Account Set: Budget Pool - OPS"/>
    <x v="197"/>
    <n v="45760"/>
    <n v="-2000"/>
    <n v="43760"/>
    <n v="36404.26"/>
    <n v="0"/>
    <n v="0"/>
    <n v="36404.26"/>
    <n v="7355.74"/>
    <n v="0.16809299999999999"/>
    <x v="0"/>
  </r>
  <r>
    <s v="TAG001515"/>
    <s v="University Wide Stipends"/>
    <s v="(Blank)"/>
    <s v="Student Government *1"/>
    <s v="FAU Master Account Set: Budget Pool - Expense"/>
    <x v="198"/>
    <n v="12560"/>
    <n v="0"/>
    <n v="12560"/>
    <n v="8253.25"/>
    <n v="0"/>
    <n v="0"/>
    <n v="8253.25"/>
    <n v="4306.75"/>
    <n v="0.34289399999999998"/>
    <x v="0"/>
  </r>
  <r>
    <s v="TAG001515"/>
    <s v="University Wide Stipends"/>
    <s v="(Blank)"/>
    <s v="Student Government *1"/>
    <s v="FAU Master Account Set: Budget Pool - INTRA-Fund Transfers Out"/>
    <x v="199"/>
    <n v="2802.8"/>
    <n v="0"/>
    <n v="2802.8"/>
    <n v="16703.07"/>
    <n v="0"/>
    <n v="0"/>
    <n v="16703.07"/>
    <n v="-13900.27"/>
    <n v="-4.9594230000000001"/>
    <x v="0"/>
  </r>
  <r>
    <s v="TAG001515"/>
    <s v="University Wide Stipends"/>
    <s v="(Blank)"/>
    <s v="Student Government *1"/>
    <s v="FAU Master Account Set: Budget Pool - OPS"/>
    <x v="200"/>
    <n v="87540"/>
    <n v="0"/>
    <n v="87540"/>
    <n v="69334.37"/>
    <n v="0"/>
    <n v="0"/>
    <n v="69334.37"/>
    <n v="18205.63"/>
    <n v="0.20796899999999999"/>
    <x v="0"/>
  </r>
  <r>
    <s v="TAG001516"/>
    <s v="Military and Veterans Student Success Center"/>
    <s v="(Blank)"/>
    <s v="Student Government *1"/>
    <s v="FAU Master Account Set: Budget Pool - Expense"/>
    <x v="201"/>
    <n v="19500"/>
    <n v="0"/>
    <n v="19500"/>
    <n v="18885.53"/>
    <n v="183.16"/>
    <n v="0"/>
    <n v="19068.689999999999"/>
    <n v="431.31"/>
    <n v="2.2117999999999999E-2"/>
    <x v="0"/>
  </r>
  <r>
    <s v="TAG001516"/>
    <s v="Military and Veterans Student Success Center"/>
    <s v="(Blank)"/>
    <s v="Student Government *1"/>
    <s v="FAU Master Account Set: Budget Pool - INTRA-Fund Transfers Out"/>
    <x v="202"/>
    <n v="546"/>
    <n v="0"/>
    <n v="546"/>
    <n v="528.79999999999995"/>
    <n v="0"/>
    <n v="0"/>
    <n v="528.79999999999995"/>
    <n v="17.2"/>
    <n v="3.1502000000000002E-2"/>
    <x v="0"/>
  </r>
  <r>
    <s v="TAG001517"/>
    <s v="Student Government - Vice President's Executive Project"/>
    <s v="(Blank)"/>
    <s v="Student Government *1"/>
    <s v="FAU Master Account Set: Budget Pool - Expense"/>
    <x v="203"/>
    <n v="11500"/>
    <n v="0"/>
    <n v="11500"/>
    <n v="8361.31"/>
    <n v="0"/>
    <n v="0"/>
    <n v="8361.31"/>
    <n v="3138.69"/>
    <n v="0.27293000000000001"/>
    <x v="0"/>
  </r>
  <r>
    <s v="TAG001517"/>
    <s v="Student Government - Vice President's Executive Project"/>
    <s v="(Blank)"/>
    <s v="Student Government *1"/>
    <s v="FAU Master Account Set: Budget Pool - INTRA-Fund Transfers Out"/>
    <x v="204"/>
    <n v="322"/>
    <n v="0"/>
    <n v="322"/>
    <n v="234.12"/>
    <n v="0"/>
    <n v="0"/>
    <n v="234.12"/>
    <n v="87.88"/>
    <n v="0.27291900000000002"/>
    <x v="0"/>
  </r>
  <r>
    <s v="TAG001518"/>
    <s v="Weeks of Welcome"/>
    <s v="(Blank)"/>
    <s v="Student Government *1"/>
    <s v="FAU Master Account Set: Budget Pool - Expense"/>
    <x v="205"/>
    <n v="12000"/>
    <n v="0"/>
    <n v="12000"/>
    <n v="10201.41"/>
    <n v="0"/>
    <n v="0"/>
    <n v="10201.41"/>
    <n v="1798.59"/>
    <n v="0.14988299999999999"/>
    <x v="0"/>
  </r>
  <r>
    <s v="TAG001518"/>
    <s v="Weeks of Welcome"/>
    <s v="(Blank)"/>
    <s v="Student Government *1"/>
    <s v="FAU Master Account Set: Budget Pool - INTRA-Fund Transfers Out"/>
    <x v="206"/>
    <n v="336"/>
    <n v="0"/>
    <n v="336"/>
    <n v="285.64"/>
    <n v="0"/>
    <n v="0"/>
    <n v="285.64"/>
    <n v="50.36"/>
    <n v="0.14988099999999999"/>
    <x v="0"/>
  </r>
  <r>
    <s v="TAG001686"/>
    <s v="Davie/Broward Campus Rec - SG Reserve"/>
    <s v="P-8369(R) FY22 - BC51 Student Wellness Center - Restroom renovation"/>
    <s v="Student Government *1"/>
    <s v="FAU Master Account Set: Budget Pool - Expense"/>
    <x v="207"/>
    <n v="0"/>
    <n v="0"/>
    <n v="0"/>
    <n v="0"/>
    <n v="0"/>
    <n v="0"/>
    <n v="0"/>
    <n v="0"/>
    <n v="0"/>
    <x v="0"/>
  </r>
  <r>
    <s v="TAG001686"/>
    <s v="Davie/Broward Campus Rec - SG Reserve"/>
    <s v="(Blank)"/>
    <s v="Student Government *1"/>
    <s v="FAU Master Account Set: Budget Pool - Expense"/>
    <x v="207"/>
    <n v="55000"/>
    <n v="0"/>
    <n v="55000"/>
    <n v="0"/>
    <n v="0"/>
    <n v="0"/>
    <n v="0"/>
    <n v="55000"/>
    <n v="1"/>
    <x v="0"/>
  </r>
  <r>
    <s v="TAG001686"/>
    <s v="Davie/Broward Campus Rec - SG Reserve"/>
    <s v="(Blank)"/>
    <s v="Student Government *1"/>
    <s v="FAU Master Account Set: Budget Pool - INTRA-Fund Transfers Out"/>
    <x v="208"/>
    <n v="1540"/>
    <n v="0"/>
    <n v="1540"/>
    <n v="-0.01"/>
    <n v="0"/>
    <n v="0"/>
    <n v="-0.01"/>
    <n v="1540.01"/>
    <n v="1.000006"/>
    <x v="0"/>
  </r>
  <r>
    <s v="TAG001687"/>
    <s v="Davie Student Union - SG Reserve"/>
    <s v="(Blank)"/>
    <s v="Student Government *1"/>
    <s v="FAU Master Account Set: Budget Pool - Expense"/>
    <x v="209"/>
    <n v="67000"/>
    <n v="0"/>
    <n v="67000"/>
    <n v="0"/>
    <n v="0"/>
    <n v="0"/>
    <n v="0"/>
    <n v="67000"/>
    <n v="1"/>
    <x v="0"/>
  </r>
  <r>
    <s v="TAG001687"/>
    <s v="Davie Student Union - SG Reserve"/>
    <s v="(Blank)"/>
    <s v="Student Government *1"/>
    <s v="FAU Master Account Set: Budget Pool - INTRA-Fund Transfers Out"/>
    <x v="210"/>
    <n v="1876"/>
    <n v="0"/>
    <n v="1876"/>
    <n v="0"/>
    <n v="0"/>
    <n v="0"/>
    <n v="0"/>
    <n v="1876"/>
    <n v="1"/>
    <x v="0"/>
  </r>
  <r>
    <s v="TAG001924"/>
    <s v="Campus Rec Jupiter - SG Reserve"/>
    <s v="(Blank)"/>
    <s v="Student Government *1"/>
    <s v="FAU Master Account Set: Budget Pool - Expense"/>
    <x v="211"/>
    <n v="10000"/>
    <n v="0"/>
    <n v="10000"/>
    <n v="0"/>
    <n v="0"/>
    <n v="0"/>
    <n v="0"/>
    <n v="10000"/>
    <n v="1"/>
    <x v="0"/>
  </r>
  <r>
    <s v="TAG001924"/>
    <s v="Campus Rec Jupiter - SG Reserve"/>
    <s v="(Blank)"/>
    <s v="Student Government *1"/>
    <s v="FAU Master Account Set: Budget Pool - INTRA-Fund Transfers Out"/>
    <x v="212"/>
    <n v="280"/>
    <n v="0"/>
    <n v="280"/>
    <n v="0"/>
    <n v="0"/>
    <n v="0"/>
    <n v="0"/>
    <n v="280"/>
    <n v="1"/>
    <x v="0"/>
  </r>
  <r>
    <s v="TAG001927"/>
    <s v="Student Government - Alternative Breaks Revenue"/>
    <s v="(Blank)"/>
    <s v="Student Government *1"/>
    <s v="FAU Master Account Set: Budget Pool - Expense"/>
    <x v="213"/>
    <n v="186.77"/>
    <n v="0"/>
    <n v="186.77"/>
    <n v="0"/>
    <n v="0"/>
    <n v="0"/>
    <n v="0"/>
    <n v="186.77"/>
    <n v="1"/>
    <x v="0"/>
  </r>
  <r>
    <s v="TAG001927"/>
    <s v="Student Government - Alternative Breaks Revenue"/>
    <s v="(Blank)"/>
    <s v="Student Government *1"/>
    <s v="FAU Master Account Set: Budget Pool - INTRA-Fund Transfers Out"/>
    <x v="214"/>
    <n v="5.23"/>
    <n v="0"/>
    <n v="5.23"/>
    <n v="0"/>
    <n v="0"/>
    <n v="0"/>
    <n v="0"/>
    <n v="5.23"/>
    <n v="1"/>
    <x v="0"/>
  </r>
  <r>
    <s v="TAG003502"/>
    <s v="Student Government - Student Involvement"/>
    <s v="(Blank)"/>
    <s v="Student Government *1"/>
    <s v="FAU Master Account Set: Budget Pool - Expense"/>
    <x v="215"/>
    <n v="75154"/>
    <n v="15000"/>
    <n v="90154"/>
    <n v="77408.08"/>
    <n v="0"/>
    <n v="0"/>
    <n v="77408.08"/>
    <n v="12745.92"/>
    <n v="0.141379"/>
    <x v="0"/>
  </r>
  <r>
    <s v="TAG003502"/>
    <s v="Student Government - Student Involvement"/>
    <s v="(Blank)"/>
    <s v="Student Government *1"/>
    <s v="FAU Master Account Set: Budget Pool - INTRA-Fund Transfers Out"/>
    <x v="216"/>
    <n v="8082.46"/>
    <n v="0"/>
    <n v="8082.46"/>
    <n v="20827.18"/>
    <n v="0"/>
    <n v="0"/>
    <n v="20827.18"/>
    <n v="-12744.72"/>
    <n v="-1.576837"/>
    <x v="0"/>
  </r>
  <r>
    <s v="TAG003502"/>
    <s v="Student Government - Student Involvement"/>
    <s v="(Blank)"/>
    <s v="Student Government *1"/>
    <s v="FAU Master Account Set: Budget Pool - OPS"/>
    <x v="217"/>
    <n v="39600"/>
    <n v="0"/>
    <n v="39600"/>
    <n v="23890.71"/>
    <n v="0"/>
    <n v="0"/>
    <n v="23890.71"/>
    <n v="15709.29"/>
    <n v="0.39669900000000002"/>
    <x v="0"/>
  </r>
  <r>
    <s v="TAG003502"/>
    <s v="Student Government - Student Involvement"/>
    <s v="(Blank)"/>
    <s v="Student Government *1"/>
    <s v="FAU Master Account Set: Budget Pool - Salaries &amp; Benefits (AMP, SP, Faculty)"/>
    <x v="218"/>
    <n v="173905.2"/>
    <n v="-15000"/>
    <n v="158905.20000000001"/>
    <n v="106477.17"/>
    <n v="0"/>
    <n v="0"/>
    <n v="106477.17"/>
    <n v="52428.03"/>
    <n v="0.32993299999999998"/>
    <x v="0"/>
  </r>
  <r>
    <s v="TAG003543"/>
    <s v="Boca Raton Student Union"/>
    <s v="(Blank)"/>
    <s v="Student Government *1"/>
    <s v="FAU Master Account Set: Budget Pool - Expense"/>
    <x v="219"/>
    <n v="0"/>
    <n v="0"/>
    <n v="0"/>
    <n v="0"/>
    <n v="0"/>
    <n v="0"/>
    <n v="0"/>
    <n v="0"/>
    <n v="0"/>
    <x v="0"/>
  </r>
  <r>
    <s v="TAG003543"/>
    <s v="Boca Raton Student Union"/>
    <s v="(Blank)"/>
    <s v="Student Government *1"/>
    <s v="FAU Master Account Set: Budget Pool - INTER-Fund Transfers Out"/>
    <x v="220"/>
    <n v="1846608"/>
    <n v="0"/>
    <n v="1846608"/>
    <n v="1846608"/>
    <n v="0"/>
    <n v="0"/>
    <n v="1846608"/>
    <n v="0"/>
    <n v="0"/>
    <x v="0"/>
  </r>
  <r>
    <s v="TAG004958"/>
    <s v="Student Government - University Mascot"/>
    <s v="(Blank)"/>
    <s v="Student Government *1"/>
    <s v="FAU Master Account Set: Budget Pool - Expense"/>
    <x v="221"/>
    <n v="92500"/>
    <n v="-4889.5"/>
    <n v="87610.5"/>
    <n v="47144.11"/>
    <n v="0"/>
    <n v="0"/>
    <n v="47144.11"/>
    <n v="40466.39"/>
    <n v="0.46189000000000002"/>
    <x v="0"/>
  </r>
  <r>
    <s v="TAG004958"/>
    <s v="Student Government - University Mascot"/>
    <s v="(Blank)"/>
    <s v="Student Government *1"/>
    <s v="FAU Master Account Set: Budget Pool - INTRA-Fund Transfers Out"/>
    <x v="222"/>
    <n v="5311.76"/>
    <n v="0"/>
    <n v="5311.76"/>
    <n v="4178.71"/>
    <n v="0"/>
    <n v="0"/>
    <n v="4178.71"/>
    <n v="1133.05"/>
    <n v="0.21331"/>
    <x v="0"/>
  </r>
  <r>
    <s v="TAG004958"/>
    <s v="Student Government - University Mascot"/>
    <s v="(Blank)"/>
    <s v="Student Government *1"/>
    <s v="FAU Master Account Set: Budget Pool - OPS"/>
    <x v="223"/>
    <n v="7920"/>
    <n v="4889.5"/>
    <n v="12809.5"/>
    <n v="12809.5"/>
    <n v="0"/>
    <n v="0"/>
    <n v="12809.5"/>
    <n v="0"/>
    <n v="0"/>
    <x v="0"/>
  </r>
  <r>
    <s v="TAG006850"/>
    <s v="Student Government Ride Share"/>
    <s v="(Blank)"/>
    <s v="Student Government *1"/>
    <s v="FAU Master Account Set: Budget Pool - Expense"/>
    <x v="224"/>
    <n v="98024.9"/>
    <n v="0"/>
    <n v="98024.9"/>
    <n v="96527.89"/>
    <n v="0"/>
    <n v="0"/>
    <n v="96527.89"/>
    <n v="1497.01"/>
    <n v="1.5272000000000001E-2"/>
    <x v="0"/>
  </r>
  <r>
    <s v="TAG006850"/>
    <s v="Student Government Ride Share"/>
    <s v="(Blank)"/>
    <s v="Student Government *1"/>
    <s v="FAU Master Account Set: Budget Pool - INTRA-Fund Transfers Out"/>
    <x v="225"/>
    <n v="2744.7"/>
    <n v="0"/>
    <n v="2744.7"/>
    <n v="2702.78"/>
    <n v="0"/>
    <n v="0"/>
    <n v="2702.78"/>
    <n v="41.92"/>
    <n v="1.5273E-2"/>
    <x v="0"/>
  </r>
  <r>
    <s v="TAG008792"/>
    <s v="Harbor Branch Oceanographic Institute-HBOI"/>
    <s v="(Blank)"/>
    <s v="Student Government *1"/>
    <s v="FAU Master Account Set: Budget Pool - Expense"/>
    <x v="226"/>
    <n v="18550"/>
    <n v="0"/>
    <n v="18550"/>
    <n v="13495.5"/>
    <n v="0"/>
    <n v="0"/>
    <n v="13495.5"/>
    <n v="5054.5"/>
    <n v="0.27248"/>
    <x v="0"/>
  </r>
  <r>
    <s v="TAG008792"/>
    <s v="Harbor Branch Oceanographic Institute-HBOI"/>
    <s v="(Blank)"/>
    <s v="Student Government *1"/>
    <s v="FAU Master Account Set: Budget Pool - INTRA-Fund Transfers Out"/>
    <x v="227"/>
    <n v="611.79999999999995"/>
    <n v="0"/>
    <n v="611.79999999999995"/>
    <n v="434.54"/>
    <n v="0"/>
    <n v="0"/>
    <n v="434.54"/>
    <n v="177.26"/>
    <n v="0.28973500000000002"/>
    <x v="0"/>
  </r>
  <r>
    <s v="TAG008792"/>
    <s v="Harbor Branch Oceanographic Institute-HBOI"/>
    <s v="(Blank)"/>
    <s v="Student Government *1"/>
    <s v="FAU Master Account Set: Budget Pool - OPS"/>
    <x v="228"/>
    <n v="3300"/>
    <n v="0"/>
    <n v="3300"/>
    <n v="2024"/>
    <n v="0"/>
    <n v="0"/>
    <n v="2024"/>
    <n v="1276"/>
    <n v="0.38666699999999998"/>
    <x v="0"/>
  </r>
  <r>
    <s v="TAG008793"/>
    <s v="Jupiter Contingency"/>
    <s v="(Blank)"/>
    <s v="Student Government *1"/>
    <s v="FAU Master Account Set: Budget Pool - Expense"/>
    <x v="229"/>
    <n v="13000"/>
    <n v="-750"/>
    <n v="12250"/>
    <n v="1149.5999999999999"/>
    <n v="0"/>
    <n v="0"/>
    <n v="1149.5999999999999"/>
    <n v="11100.4"/>
    <n v="0.90615500000000004"/>
    <x v="0"/>
  </r>
  <r>
    <s v="TAG008793"/>
    <s v="Jupiter Contingency"/>
    <s v="(Blank)"/>
    <s v="Student Government *1"/>
    <s v="FAU Master Account Set: Budget Pool - INTRA-Fund Transfers Out"/>
    <x v="230"/>
    <n v="364"/>
    <n v="47.67"/>
    <n v="411.67"/>
    <n v="32.19"/>
    <n v="0"/>
    <n v="0"/>
    <n v="32.19"/>
    <n v="379.48"/>
    <n v="0.92180600000000001"/>
    <x v="0"/>
  </r>
  <r>
    <s v="TAG008794"/>
    <s v="Night Owls Jupiter"/>
    <s v="(Blank)"/>
    <s v="Student Government *1"/>
    <s v="FAU Master Account Set: Budget Pool - Expense"/>
    <x v="231"/>
    <n v="1400"/>
    <n v="0"/>
    <n v="1400"/>
    <n v="1234.6500000000001"/>
    <n v="0"/>
    <n v="0"/>
    <n v="1234.6500000000001"/>
    <n v="165.35"/>
    <n v="0.118107"/>
    <x v="0"/>
  </r>
  <r>
    <s v="TAG008794"/>
    <s v="Night Owls Jupiter"/>
    <s v="(Blank)"/>
    <s v="Student Government *1"/>
    <s v="FAU Master Account Set: Budget Pool - INTRA-Fund Transfers Out"/>
    <x v="232"/>
    <n v="390.88"/>
    <n v="0"/>
    <n v="390.88"/>
    <n v="298.95"/>
    <n v="0"/>
    <n v="0"/>
    <n v="298.95"/>
    <n v="91.93"/>
    <n v="0.23518700000000001"/>
    <x v="0"/>
  </r>
  <r>
    <s v="TAG008794"/>
    <s v="Night Owls Jupiter"/>
    <s v="(Blank)"/>
    <s v="Student Government *1"/>
    <s v="FAU Master Account Set: Budget Pool - OPS"/>
    <x v="233"/>
    <n v="12560"/>
    <n v="0"/>
    <n v="12560"/>
    <n v="9442.25"/>
    <n v="0"/>
    <n v="0"/>
    <n v="9442.25"/>
    <n v="3117.75"/>
    <n v="0.24822900000000001"/>
    <x v="0"/>
  </r>
  <r>
    <s v="TAG008803"/>
    <s v="Night Owl Revenue"/>
    <s v="(Blank)"/>
    <s v="Student Government *1"/>
    <s v="FAU Master Account Set: Budget Pool - Expense"/>
    <x v="234"/>
    <n v="3000"/>
    <n v="0"/>
    <n v="3000"/>
    <n v="0"/>
    <n v="0"/>
    <n v="0"/>
    <n v="0"/>
    <n v="3000"/>
    <n v="1"/>
    <x v="0"/>
  </r>
  <r>
    <s v="TAG008803"/>
    <s v="Night Owl Revenue"/>
    <s v="(Blank)"/>
    <s v="Student Government *1"/>
    <s v="FAU Master Account Set: Budget Pool - INTRA-Fund Transfers Out"/>
    <x v="235"/>
    <n v="84"/>
    <n v="0"/>
    <n v="84"/>
    <n v="0"/>
    <n v="0"/>
    <n v="0"/>
    <n v="0"/>
    <n v="84"/>
    <n v="1"/>
    <x v="0"/>
  </r>
  <r>
    <s v="TAG009718"/>
    <s v="SG Campus Initiatives and Project Boca"/>
    <s v="P-8492(R) FY23 - Bldg. LY3A - All Night Study Refresh"/>
    <s v="Student Government *1"/>
    <s v="FAU Master Account Set: Budget Pool - Expense"/>
    <x v="236"/>
    <n v="0"/>
    <n v="26990"/>
    <n v="26990"/>
    <n v="26990"/>
    <n v="0"/>
    <n v="0"/>
    <n v="26990"/>
    <n v="0"/>
    <n v="0"/>
    <x v="0"/>
  </r>
  <r>
    <s v="TAG009718"/>
    <s v="SG Campus Initiatives and Project Boca"/>
    <s v="(Blank)"/>
    <s v="Student Government *1"/>
    <s v="FAU Master Account Set: Budget Pool - Expense"/>
    <x v="236"/>
    <n v="50000"/>
    <n v="3010"/>
    <n v="53010"/>
    <n v="49986.09"/>
    <n v="0"/>
    <n v="0"/>
    <n v="49986.09"/>
    <n v="3023.91"/>
    <n v="5.7043999999999997E-2"/>
    <x v="0"/>
  </r>
  <r>
    <s v="TAG009718"/>
    <s v="SG Campus Initiatives and Project Boca"/>
    <s v="(Blank)"/>
    <s v="Student Government *1"/>
    <s v="FAU Master Account Set: Budget Pool - INTRA-Fund Transfers Out"/>
    <x v="237"/>
    <n v="1400"/>
    <n v="840"/>
    <n v="2240"/>
    <n v="2155.33"/>
    <n v="0"/>
    <n v="0"/>
    <n v="2155.33"/>
    <n v="84.67"/>
    <n v="3.7798999999999999E-2"/>
    <x v="0"/>
  </r>
  <r>
    <s v="TAG000493"/>
    <s v="Jupiter - Burrow Activity Center"/>
    <s v="(Blank)"/>
    <s v="Student Government *1"/>
    <s v="FAU Master Account Set: Budget Pool - Expense"/>
    <x v="0"/>
    <n v="11550"/>
    <n v="-988.63"/>
    <n v="10561.37"/>
    <n v="9959.23"/>
    <n v="0"/>
    <n v="0"/>
    <n v="9959.23"/>
    <n v="602.14"/>
    <n v="5.7013000000000001E-2"/>
    <x v="1"/>
  </r>
  <r>
    <s v="TAG000493"/>
    <s v="Jupiter - Burrow Activity Center"/>
    <s v="(Blank)"/>
    <s v="Student Government *1"/>
    <s v="FAU Master Account Set: Budget Pool - INTRA-Fund Transfers Out"/>
    <x v="1"/>
    <n v="7331.25"/>
    <n v="0"/>
    <n v="7331.25"/>
    <n v="7253.36"/>
    <n v="0"/>
    <n v="0"/>
    <n v="7253.36"/>
    <n v="77.89"/>
    <n v="1.0624E-2"/>
    <x v="1"/>
  </r>
  <r>
    <s v="TAG000493"/>
    <s v="Jupiter - Burrow Activity Center"/>
    <s v="(Blank)"/>
    <s v="Student Government *1"/>
    <s v="FAU Master Account Set: Budget Pool - OPS"/>
    <x v="2"/>
    <n v="71616"/>
    <n v="-6328.95"/>
    <n v="65287.05"/>
    <n v="63108.75"/>
    <n v="0"/>
    <n v="0"/>
    <n v="63108.75"/>
    <n v="2178.3000000000002"/>
    <n v="3.3364999999999999E-2"/>
    <x v="1"/>
  </r>
  <r>
    <s v="TAG000493"/>
    <s v="Jupiter - Burrow Activity Center"/>
    <s v="(Blank)"/>
    <s v="Student Government *1"/>
    <s v="FAU Master Account Set: Budget Pool - Salaries &amp; Benefits (AMP, SP, Faculty)"/>
    <x v="3"/>
    <n v="142949.99"/>
    <n v="7317.58"/>
    <n v="150267.57"/>
    <n v="150267.57"/>
    <n v="0"/>
    <n v="0"/>
    <n v="150267.57"/>
    <n v="0"/>
    <n v="0"/>
    <x v="1"/>
  </r>
  <r>
    <s v="TAG001230"/>
    <s v="Jupiter Burrow Student Union - SG Reserve"/>
    <s v="(Blank)"/>
    <s v="Student Government *1"/>
    <s v="FAU Master Account Set: Budget Pool - Expense"/>
    <x v="4"/>
    <n v="5000"/>
    <n v="0"/>
    <n v="5000"/>
    <n v="2319.59"/>
    <n v="0"/>
    <n v="0"/>
    <n v="2319.59"/>
    <n v="2680.41"/>
    <n v="0.53608199999999995"/>
    <x v="1"/>
  </r>
  <r>
    <s v="TAG001230"/>
    <s v="Jupiter Burrow Student Union - SG Reserve"/>
    <s v="(Blank)"/>
    <s v="Student Government *1"/>
    <s v="FAU Master Account Set: Budget Pool - INTRA-Fund Transfers In"/>
    <x v="238"/>
    <n v="-1000"/>
    <n v="0"/>
    <n v="-1000"/>
    <n v="-1000"/>
    <n v="0"/>
    <n v="0"/>
    <n v="-1000"/>
    <n v="0"/>
    <n v="0"/>
    <x v="1"/>
  </r>
  <r>
    <s v="TAG001230"/>
    <s v="Jupiter Burrow Student Union - SG Reserve"/>
    <s v="(Blank)"/>
    <s v="Student Government *1"/>
    <s v="FAU Master Account Set: Budget Pool - INTRA-Fund Transfers Out"/>
    <x v="5"/>
    <n v="140"/>
    <n v="0"/>
    <n v="140"/>
    <n v="64.95"/>
    <n v="0"/>
    <n v="0"/>
    <n v="64.95"/>
    <n v="75.05"/>
    <n v="0.53607099999999996"/>
    <x v="1"/>
  </r>
  <r>
    <s v="TAG001231"/>
    <s v="Boca Rec Fit Equip Replacement - SG Reserve"/>
    <s v="P-8462(R) FY23 - Boca Campus Challenge Course Annual Inspection &amp; Repairs"/>
    <s v="Student Government *1"/>
    <s v="FAU Master Account Set: Budget Pool - Expense"/>
    <x v="6"/>
    <n v="0"/>
    <n v="0"/>
    <n v="0"/>
    <n v="0"/>
    <n v="0"/>
    <n v="0"/>
    <n v="0"/>
    <n v="0"/>
    <n v="0"/>
    <x v="1"/>
  </r>
  <r>
    <s v="TAG001231"/>
    <s v="Boca Rec Fit Equip Replacement - SG Reserve"/>
    <s v="(Blank)"/>
    <s v="Student Government *1"/>
    <s v="FAU Master Account Set: Budget Pool - Expense"/>
    <x v="6"/>
    <n v="103100"/>
    <n v="0"/>
    <n v="103100"/>
    <n v="103100"/>
    <n v="0"/>
    <n v="0"/>
    <n v="103100"/>
    <n v="0"/>
    <n v="0"/>
    <x v="1"/>
  </r>
  <r>
    <s v="TAG001231"/>
    <s v="Boca Rec Fit Equip Replacement - SG Reserve"/>
    <s v="(Blank)"/>
    <s v="Student Government *1"/>
    <s v="FAU Master Account Set: Budget Pool - INTRA-Fund Transfers In"/>
    <x v="239"/>
    <n v="-103100"/>
    <n v="0"/>
    <n v="-103100"/>
    <n v="-103100"/>
    <n v="0"/>
    <n v="0"/>
    <n v="-103100"/>
    <n v="0"/>
    <n v="0"/>
    <x v="1"/>
  </r>
  <r>
    <s v="TAG001231"/>
    <s v="Boca Rec Fit Equip Replacement - SG Reserve"/>
    <s v="(Blank)"/>
    <s v="Student Government *1"/>
    <s v="FAU Master Account Set: Budget Pool - INTRA-Fund Transfers Out"/>
    <x v="7"/>
    <n v="2886.8"/>
    <n v="0"/>
    <n v="2886.8"/>
    <n v="2886.8"/>
    <n v="0"/>
    <n v="0"/>
    <n v="2886.8"/>
    <n v="0"/>
    <n v="0"/>
    <x v="1"/>
  </r>
  <r>
    <s v="TAG001284"/>
    <s v="VPSA A&amp;S Reserve"/>
    <s v="(Blank)"/>
    <s v="Student Government *1"/>
    <s v="FAU Master Account Set: Budget Pool - Expense"/>
    <x v="240"/>
    <n v="200000"/>
    <n v="0"/>
    <n v="200000"/>
    <n v="0"/>
    <n v="0"/>
    <n v="0"/>
    <n v="0"/>
    <n v="200000"/>
    <n v="1"/>
    <x v="1"/>
  </r>
  <r>
    <s v="TAG001284"/>
    <s v="VPSA A&amp;S Reserve"/>
    <s v="(Blank)"/>
    <s v="Student Government *1"/>
    <s v="FAU Master Account Set: Budget Pool - INTRA-Fund Transfers In"/>
    <x v="241"/>
    <n v="-27681"/>
    <n v="0"/>
    <n v="-27681"/>
    <n v="-27681"/>
    <n v="0"/>
    <n v="0"/>
    <n v="-27681"/>
    <n v="0"/>
    <n v="0"/>
    <x v="1"/>
  </r>
  <r>
    <s v="TAG001284"/>
    <s v="VPSA A&amp;S Reserve"/>
    <s v="(Blank)"/>
    <s v="Student Government *1"/>
    <s v="FAU Master Account Set: Budget Pool - INTRA-Fund Transfers Out"/>
    <x v="8"/>
    <n v="5600"/>
    <n v="0"/>
    <n v="5600"/>
    <n v="0"/>
    <n v="0"/>
    <n v="0"/>
    <n v="0"/>
    <n v="5600"/>
    <n v="1"/>
    <x v="1"/>
  </r>
  <r>
    <s v="TAG001285"/>
    <s v="Radio Station"/>
    <s v="(Blank)"/>
    <s v="Student Government *1"/>
    <s v="FAU Master Account Set: Budget Pool - Expense"/>
    <x v="10"/>
    <n v="0"/>
    <n v="50.75"/>
    <n v="50.75"/>
    <n v="96"/>
    <n v="0"/>
    <n v="0"/>
    <n v="96"/>
    <n v="-45.25"/>
    <n v="-0.89162600000000003"/>
    <x v="1"/>
  </r>
  <r>
    <s v="TAG001285"/>
    <s v="Radio Station"/>
    <s v="(Blank)"/>
    <s v="Student Government *1"/>
    <s v="FAU Master Account Set: Budget Pool - INTRA-Fund Transfers Out"/>
    <x v="11"/>
    <n v="268.8"/>
    <n v="0"/>
    <n v="268.8"/>
    <n v="41.33"/>
    <n v="0"/>
    <n v="0"/>
    <n v="41.33"/>
    <n v="227.47"/>
    <n v="0.84624299999999997"/>
    <x v="1"/>
  </r>
  <r>
    <s v="TAG001285"/>
    <s v="Radio Station"/>
    <s v="(Blank)"/>
    <s v="Student Government *1"/>
    <s v="FAU Master Account Set: Budget Pool - OPS"/>
    <x v="12"/>
    <n v="9600"/>
    <n v="-50.75"/>
    <n v="9549.25"/>
    <n v="1380"/>
    <n v="0"/>
    <n v="0"/>
    <n v="1380"/>
    <n v="8169.25"/>
    <n v="0.85548599999999997"/>
    <x v="1"/>
  </r>
  <r>
    <s v="TAG001285"/>
    <s v="Radio Station"/>
    <s v="(Blank)"/>
    <s v="Student Government *1"/>
    <s v="FAU Master Account Set: Budget Pool - Revenue"/>
    <x v="242"/>
    <n v="-10000"/>
    <n v="0"/>
    <n v="-10000"/>
    <n v="-3267.09"/>
    <n v="0"/>
    <n v="0"/>
    <n v="-3267.09"/>
    <n v="-6732.91"/>
    <n v="0.67329099999999997"/>
    <x v="1"/>
  </r>
  <r>
    <s v="TAG001286"/>
    <s v="UWC - Owl TV"/>
    <s v="(Blank)"/>
    <s v="Student Government *1"/>
    <s v="FAU Master Account Set: Budget Pool - Expense"/>
    <x v="13"/>
    <n v="10000"/>
    <n v="0"/>
    <n v="10000"/>
    <n v="0"/>
    <n v="0"/>
    <n v="0"/>
    <n v="0"/>
    <n v="10000"/>
    <n v="1"/>
    <x v="1"/>
  </r>
  <r>
    <s v="TAG001286"/>
    <s v="UWC - Owl TV"/>
    <s v="(Blank)"/>
    <s v="Student Government *1"/>
    <s v="FAU Master Account Set: Budget Pool - INTRA-Fund Transfers Out"/>
    <x v="14"/>
    <n v="280"/>
    <n v="0"/>
    <n v="280"/>
    <n v="0"/>
    <n v="0"/>
    <n v="0"/>
    <n v="0"/>
    <n v="280"/>
    <n v="1"/>
    <x v="1"/>
  </r>
  <r>
    <s v="TAG001286"/>
    <s v="UWC - Owl TV"/>
    <s v="(Blank)"/>
    <s v="Student Government *1"/>
    <s v="FAU Master Account Set: Budget Pool - Revenue"/>
    <x v="243"/>
    <n v="-10000"/>
    <n v="0"/>
    <n v="-10000"/>
    <n v="0"/>
    <n v="0"/>
    <n v="0"/>
    <n v="0"/>
    <n v="-10000"/>
    <n v="1"/>
    <x v="1"/>
  </r>
  <r>
    <s v="TAG001288"/>
    <s v="UP Publication"/>
    <s v="(Blank)"/>
    <s v="Student Government *1"/>
    <s v="FAU Master Account Set: Budget Pool - Expense"/>
    <x v="15"/>
    <n v="1000"/>
    <n v="0"/>
    <n v="1000"/>
    <n v="320.18"/>
    <n v="0"/>
    <n v="0"/>
    <n v="320.18"/>
    <n v="679.82"/>
    <n v="0.67981999999999998"/>
    <x v="1"/>
  </r>
  <r>
    <s v="TAG001288"/>
    <s v="UP Publication"/>
    <s v="(Blank)"/>
    <s v="Student Government *1"/>
    <s v="FAU Master Account Set: Budget Pool - INTRA-Fund Transfers Out"/>
    <x v="16"/>
    <n v="28"/>
    <n v="0"/>
    <n v="28"/>
    <n v="8.9700000000000006"/>
    <n v="0"/>
    <n v="0"/>
    <n v="8.9700000000000006"/>
    <n v="19.03"/>
    <n v="0.679643"/>
    <x v="1"/>
  </r>
  <r>
    <s v="TAG001288"/>
    <s v="UP Publication"/>
    <s v="(Blank)"/>
    <s v="Student Government *1"/>
    <s v="FAU Master Account Set: Budget Pool - Revenue"/>
    <x v="244"/>
    <n v="-2000"/>
    <n v="0"/>
    <n v="-2000"/>
    <n v="0"/>
    <n v="0"/>
    <n v="0"/>
    <n v="0"/>
    <n v="-2000"/>
    <n v="1"/>
    <x v="1"/>
  </r>
  <r>
    <s v="TAG001289"/>
    <s v="Student Government - Program Board"/>
    <s v="(Blank)"/>
    <s v="Student Government *1"/>
    <s v="FAU Master Account Set: Budget Pool - Expense"/>
    <x v="17"/>
    <n v="5000"/>
    <n v="0"/>
    <n v="5000"/>
    <n v="107.3"/>
    <n v="0"/>
    <n v="0"/>
    <n v="107.3"/>
    <n v="4892.7"/>
    <n v="0.97853999999999997"/>
    <x v="1"/>
  </r>
  <r>
    <s v="TAG001289"/>
    <s v="Student Government - Program Board"/>
    <s v="(Blank)"/>
    <s v="Student Government *1"/>
    <s v="FAU Master Account Set: Budget Pool - INTRA-Fund Transfers Out"/>
    <x v="18"/>
    <n v="140"/>
    <n v="0"/>
    <n v="140"/>
    <n v="2.99"/>
    <n v="0"/>
    <n v="0"/>
    <n v="2.99"/>
    <n v="137.01"/>
    <n v="0.97864300000000004"/>
    <x v="1"/>
  </r>
  <r>
    <s v="TAG001289"/>
    <s v="Student Government - Program Board"/>
    <s v="(Blank)"/>
    <s v="Student Government *1"/>
    <s v="FAU Master Account Set: Budget Pool - Revenue"/>
    <x v="245"/>
    <n v="-2000"/>
    <n v="0"/>
    <n v="-2000"/>
    <n v="0"/>
    <n v="0"/>
    <n v="0"/>
    <n v="0"/>
    <n v="-2000"/>
    <n v="1"/>
    <x v="1"/>
  </r>
  <r>
    <s v="TAG001290"/>
    <s v="Student Government - Homecoming"/>
    <s v="(Blank)"/>
    <s v="Student Government *1"/>
    <s v="FAU Master Account Set: Budget Pool - Expense"/>
    <x v="246"/>
    <n v="4000"/>
    <n v="0"/>
    <n v="4000"/>
    <n v="0"/>
    <n v="0"/>
    <n v="0"/>
    <n v="0"/>
    <n v="4000"/>
    <n v="1"/>
    <x v="1"/>
  </r>
  <r>
    <s v="TAG001290"/>
    <s v="Student Government - Homecoming"/>
    <s v="(Blank)"/>
    <s v="Student Government *1"/>
    <s v="FAU Master Account Set: Budget Pool - INTRA-Fund Transfers Out"/>
    <x v="247"/>
    <n v="112"/>
    <n v="0"/>
    <n v="112"/>
    <n v="0"/>
    <n v="0"/>
    <n v="0"/>
    <n v="0"/>
    <n v="112"/>
    <n v="1"/>
    <x v="1"/>
  </r>
  <r>
    <s v="TAG001291"/>
    <s v="Student Government - Revenue"/>
    <s v="(Blank)"/>
    <s v="Student Government *1"/>
    <s v="FAU Master Account Set: Budget Pool - Expense"/>
    <x v="19"/>
    <n v="130000"/>
    <n v="0"/>
    <n v="130000"/>
    <n v="102479.79"/>
    <n v="0"/>
    <n v="0"/>
    <n v="102479.79"/>
    <n v="27520.21"/>
    <n v="0.21169399999999999"/>
    <x v="1"/>
  </r>
  <r>
    <s v="TAG001291"/>
    <s v="Student Government - Revenue"/>
    <s v="(Blank)"/>
    <s v="Student Government *1"/>
    <s v="FAU Master Account Set: Budget Pool - INTER-Fund Transfers Out"/>
    <x v="248"/>
    <n v="0"/>
    <n v="0"/>
    <n v="0"/>
    <n v="10000"/>
    <n v="0"/>
    <n v="0"/>
    <n v="10000"/>
    <n v="-10000"/>
    <n v="0"/>
    <x v="1"/>
  </r>
  <r>
    <s v="TAG001291"/>
    <s v="Student Government - Revenue"/>
    <s v="(Blank)"/>
    <s v="Student Government *1"/>
    <s v="FAU Master Account Set: Budget Pool - INTRA-Fund Transfers In"/>
    <x v="249"/>
    <n v="0"/>
    <n v="0"/>
    <n v="0"/>
    <n v="-234039.94"/>
    <n v="0"/>
    <n v="0"/>
    <n v="-234039.94"/>
    <n v="234039.94"/>
    <n v="0"/>
    <x v="1"/>
  </r>
  <r>
    <s v="TAG001291"/>
    <s v="Student Government - Revenue"/>
    <s v="(Blank)"/>
    <s v="Student Government *1"/>
    <s v="FAU Master Account Set: Budget Pool - INTRA-Fund Transfers Out"/>
    <x v="20"/>
    <n v="3640"/>
    <n v="0"/>
    <n v="3640"/>
    <n v="2869.43"/>
    <n v="0"/>
    <n v="0"/>
    <n v="2869.43"/>
    <n v="770.57"/>
    <n v="0.21169499999999999"/>
    <x v="1"/>
  </r>
  <r>
    <s v="TAG001291"/>
    <s v="Student Government - Revenue"/>
    <s v="(Blank)"/>
    <s v="Student Government *1"/>
    <s v="FAU Master Account Set: Budget Pool - OPS"/>
    <x v="21"/>
    <n v="0"/>
    <n v="0"/>
    <n v="0"/>
    <n v="0"/>
    <n v="0"/>
    <n v="0"/>
    <n v="0"/>
    <n v="0"/>
    <n v="0"/>
    <x v="1"/>
  </r>
  <r>
    <s v="TAG001292"/>
    <s v="Student Government - Book Loan Replacement"/>
    <s v="(Blank)"/>
    <s v="Student Government *1"/>
    <s v="FAU Master Account Set: Budget Pool - Expense"/>
    <x v="22"/>
    <n v="1600"/>
    <n v="0"/>
    <n v="1600"/>
    <n v="-80"/>
    <n v="0"/>
    <n v="0"/>
    <n v="-80"/>
    <n v="1680"/>
    <n v="1.05"/>
    <x v="1"/>
  </r>
  <r>
    <s v="TAG001292"/>
    <s v="Student Government - Book Loan Replacement"/>
    <s v="(Blank)"/>
    <s v="Student Government *1"/>
    <s v="FAU Master Account Set: Budget Pool - INTRA-Fund Transfers Out"/>
    <x v="23"/>
    <n v="44.8"/>
    <n v="0"/>
    <n v="44.8"/>
    <n v="-2.2400000000000002"/>
    <n v="0"/>
    <n v="0"/>
    <n v="-2.2400000000000002"/>
    <n v="47.04"/>
    <n v="1.05"/>
    <x v="1"/>
  </r>
  <r>
    <s v="TAG001292"/>
    <s v="Student Government - Book Loan Replacement"/>
    <s v="(Blank)"/>
    <s v="Student Government *1"/>
    <s v="FAU Master Account Set: Budget Pool - Revenue"/>
    <x v="250"/>
    <n v="-1680"/>
    <n v="0"/>
    <n v="-1680"/>
    <n v="0"/>
    <n v="0"/>
    <n v="0"/>
    <n v="0"/>
    <n v="-1680"/>
    <n v="1"/>
    <x v="1"/>
  </r>
  <r>
    <s v="TAG001294"/>
    <s v="Student Government - Student Life and Recreation - Jupiter"/>
    <s v="(Blank)"/>
    <s v="Student Government *1"/>
    <s v="FAU Master Account Set: Budget Pool - INTER-Fund Transfers Out"/>
    <x v="24"/>
    <n v="325778"/>
    <n v="0"/>
    <n v="325778"/>
    <n v="325778"/>
    <n v="0"/>
    <n v="0"/>
    <n v="325778"/>
    <n v="0"/>
    <n v="0"/>
    <x v="1"/>
  </r>
  <r>
    <s v="TAG001294"/>
    <s v="Student Government - Student Life and Recreation - Jupiter"/>
    <s v="(Blank)"/>
    <s v="Student Government *1"/>
    <s v="FAU Master Account Set: Budget Pool - INTRA-Fund Transfers Out"/>
    <x v="25"/>
    <n v="20000"/>
    <n v="0"/>
    <n v="20000"/>
    <n v="20000"/>
    <n v="0"/>
    <n v="0"/>
    <n v="20000"/>
    <n v="0"/>
    <n v="0"/>
    <x v="1"/>
  </r>
  <r>
    <s v="TAG001295"/>
    <s v="Student Government - Wellness Center - Broward"/>
    <s v="(Blank)"/>
    <s v="Student Government *1"/>
    <s v="FAU Master Account Set: Budget Pool - INTER-Fund Transfers Out"/>
    <x v="26"/>
    <n v="197124"/>
    <n v="0"/>
    <n v="197124"/>
    <n v="197124"/>
    <n v="0"/>
    <n v="0"/>
    <n v="197124"/>
    <n v="0"/>
    <n v="0"/>
    <x v="1"/>
  </r>
  <r>
    <s v="TAG001295"/>
    <s v="Student Government - Wellness Center - Broward"/>
    <s v="(Blank)"/>
    <s v="Student Government *1"/>
    <s v="FAU Master Account Set: Budget Pool - INTRA-Fund Transfers Out"/>
    <x v="27"/>
    <n v="10000"/>
    <n v="0"/>
    <n v="10000"/>
    <n v="10000"/>
    <n v="0"/>
    <n v="0"/>
    <n v="10000"/>
    <n v="0"/>
    <n v="0"/>
    <x v="1"/>
  </r>
  <r>
    <s v="TAG001296"/>
    <s v="Student Government - Owl Production - Broward"/>
    <s v="(Blank)"/>
    <s v="Student Government *1"/>
    <s v="FAU Master Account Set: Budget Pool - Expense"/>
    <x v="28"/>
    <n v="80590"/>
    <n v="0"/>
    <n v="80590"/>
    <n v="69917.990000000005"/>
    <n v="0"/>
    <n v="0"/>
    <n v="69917.990000000005"/>
    <n v="10672.01"/>
    <n v="0.13242399999999999"/>
    <x v="1"/>
  </r>
  <r>
    <s v="TAG001296"/>
    <s v="Student Government - Owl Production - Broward"/>
    <s v="(Blank)"/>
    <s v="Student Government *1"/>
    <s v="FAU Master Account Set: Budget Pool - INTRA-Fund Transfers Out"/>
    <x v="29"/>
    <n v="3368.4"/>
    <n v="0"/>
    <n v="3368.4"/>
    <n v="8828.18"/>
    <n v="0"/>
    <n v="0"/>
    <n v="8828.18"/>
    <n v="-5459.78"/>
    <n v="-1.6208819999999999"/>
    <x v="1"/>
  </r>
  <r>
    <s v="TAG001296"/>
    <s v="Student Government - Owl Production - Broward"/>
    <s v="(Blank)"/>
    <s v="Student Government *1"/>
    <s v="FAU Master Account Set: Budget Pool - OPS"/>
    <x v="30"/>
    <n v="39710"/>
    <n v="0"/>
    <n v="39710"/>
    <n v="30119"/>
    <n v="0"/>
    <n v="0"/>
    <n v="30119"/>
    <n v="9591"/>
    <n v="0.24152599999999999"/>
    <x v="1"/>
  </r>
  <r>
    <s v="TAG001297"/>
    <s v="Student Government - Involvement and Leadership - Davie"/>
    <s v="(Blank)"/>
    <s v="Student Government *1"/>
    <s v="FAU Master Account Set: Budget Pool - Expense"/>
    <x v="31"/>
    <n v="11515"/>
    <n v="-1.03"/>
    <n v="11513.97"/>
    <n v="7480.92"/>
    <n v="0"/>
    <n v="0"/>
    <n v="7480.92"/>
    <n v="4033.05"/>
    <n v="0.35027399999999997"/>
    <x v="1"/>
  </r>
  <r>
    <s v="TAG001297"/>
    <s v="Student Government - Involvement and Leadership - Davie"/>
    <s v="(Blank)"/>
    <s v="Student Government *1"/>
    <s v="FAU Master Account Set: Budget Pool - INTRA-Fund Transfers Out"/>
    <x v="32"/>
    <n v="2499.42"/>
    <n v="0"/>
    <n v="2499.42"/>
    <n v="5871.67"/>
    <n v="0"/>
    <n v="0"/>
    <n v="5871.67"/>
    <n v="-3372.25"/>
    <n v="-1.349213"/>
    <x v="1"/>
  </r>
  <r>
    <s v="TAG001297"/>
    <s v="Student Government - Involvement and Leadership - Davie"/>
    <s v="(Blank)"/>
    <s v="Student Government *1"/>
    <s v="FAU Master Account Set: Budget Pool - OPS"/>
    <x v="33"/>
    <n v="11500"/>
    <n v="-3207.37"/>
    <n v="8292.6299999999992"/>
    <n v="1350"/>
    <n v="0"/>
    <n v="0"/>
    <n v="1350"/>
    <n v="6942.63"/>
    <n v="0.83720499999999998"/>
    <x v="1"/>
  </r>
  <r>
    <s v="TAG001297"/>
    <s v="Student Government - Involvement and Leadership - Davie"/>
    <s v="(Blank)"/>
    <s v="Student Government *1"/>
    <s v="FAU Master Account Set: Budget Pool - Salaries &amp; Benefits (AMP, SP, Faculty)"/>
    <x v="34"/>
    <n v="66250"/>
    <n v="3208.4"/>
    <n v="69458.399999999994"/>
    <n v="69457.47"/>
    <n v="0"/>
    <n v="0"/>
    <n v="69457.47"/>
    <n v="0.93"/>
    <n v="1.2999999999999999E-5"/>
    <x v="1"/>
  </r>
  <r>
    <s v="TAG001298"/>
    <s v="Student Government - Student Accessibility Services Broward"/>
    <s v="(Blank)"/>
    <s v="Student Government *1"/>
    <s v="FAU Master Account Set: Budget Pool - Expense"/>
    <x v="35"/>
    <n v="1600"/>
    <n v="0"/>
    <n v="1600"/>
    <n v="1564.3"/>
    <n v="0"/>
    <n v="0"/>
    <n v="1564.3"/>
    <n v="35.700000000000003"/>
    <n v="2.2313E-2"/>
    <x v="1"/>
  </r>
  <r>
    <s v="TAG001298"/>
    <s v="Student Government - Student Accessibility Services Broward"/>
    <s v="(Blank)"/>
    <s v="Student Government *1"/>
    <s v="FAU Master Account Set: Budget Pool - INTRA-Fund Transfers Out"/>
    <x v="36"/>
    <n v="44.8"/>
    <n v="0"/>
    <n v="44.8"/>
    <n v="43.8"/>
    <n v="0"/>
    <n v="0"/>
    <n v="43.8"/>
    <n v="1"/>
    <n v="2.2321000000000001E-2"/>
    <x v="1"/>
  </r>
  <r>
    <s v="TAG001299"/>
    <s v="Student Government - Volunteer Center - Broward"/>
    <s v="(Blank)"/>
    <s v="Student Government *1"/>
    <s v="FAU Master Account Set: Budget Pool - Expense"/>
    <x v="37"/>
    <n v="6400"/>
    <n v="0"/>
    <n v="6400"/>
    <n v="188.8"/>
    <n v="0"/>
    <n v="0"/>
    <n v="188.8"/>
    <n v="6211.2"/>
    <n v="0.97050000000000003"/>
    <x v="1"/>
  </r>
  <r>
    <s v="TAG001299"/>
    <s v="Student Government - Volunteer Center - Broward"/>
    <s v="(Blank)"/>
    <s v="Student Government *1"/>
    <s v="FAU Master Account Set: Budget Pool - INTRA-Fund Transfers Out"/>
    <x v="38"/>
    <n v="179.2"/>
    <n v="0"/>
    <n v="179.2"/>
    <n v="5.28"/>
    <n v="0"/>
    <n v="0"/>
    <n v="5.28"/>
    <n v="173.92"/>
    <n v="0.97053599999999995"/>
    <x v="1"/>
  </r>
  <r>
    <s v="TAG001300"/>
    <s v="Student Government - Achievement Awards - Broward"/>
    <s v="(Blank)"/>
    <s v="Student Government *1"/>
    <s v="FAU Master Account Set: Budget Pool - Expense"/>
    <x v="39"/>
    <n v="5600"/>
    <n v="0"/>
    <n v="5600"/>
    <n v="4464.38"/>
    <n v="0"/>
    <n v="0"/>
    <n v="4464.38"/>
    <n v="1135.6199999999999"/>
    <n v="0.202789"/>
    <x v="1"/>
  </r>
  <r>
    <s v="TAG001300"/>
    <s v="Student Government - Achievement Awards - Broward"/>
    <s v="(Blank)"/>
    <s v="Student Government *1"/>
    <s v="FAU Master Account Set: Budget Pool - INTRA-Fund Transfers Out"/>
    <x v="40"/>
    <n v="156.80000000000001"/>
    <n v="0"/>
    <n v="156.80000000000001"/>
    <n v="125.01"/>
    <n v="0"/>
    <n v="0"/>
    <n v="125.01"/>
    <n v="31.79"/>
    <n v="0.20274200000000001"/>
    <x v="1"/>
  </r>
  <r>
    <s v="TAG001301"/>
    <s v="Student Government - Broward House Projects"/>
    <s v="(Blank)"/>
    <s v="Student Government *1"/>
    <s v="FAU Master Account Set: Budget Pool - Expense"/>
    <x v="41"/>
    <n v="10350"/>
    <n v="0"/>
    <n v="10350"/>
    <n v="8956.7099999999991"/>
    <n v="0"/>
    <n v="0"/>
    <n v="8956.7099999999991"/>
    <n v="1393.29"/>
    <n v="0.13461699999999999"/>
    <x v="1"/>
  </r>
  <r>
    <s v="TAG001301"/>
    <s v="Student Government - Broward House Projects"/>
    <s v="(Blank)"/>
    <s v="Student Government *1"/>
    <s v="FAU Master Account Set: Budget Pool - INTRA-Fund Transfers Out"/>
    <x v="42"/>
    <n v="289.8"/>
    <n v="0"/>
    <n v="289.8"/>
    <n v="250.79"/>
    <n v="0"/>
    <n v="0"/>
    <n v="250.79"/>
    <n v="39.01"/>
    <n v="0.13461000000000001"/>
    <x v="1"/>
  </r>
  <r>
    <s v="TAG001307"/>
    <s v="Student Government - Cultural Awareness - Broward"/>
    <s v="(Blank)"/>
    <s v="Student Government *1"/>
    <s v="FAU Master Account Set: Budget Pool - Expense"/>
    <x v="44"/>
    <n v="6644"/>
    <n v="0"/>
    <n v="6644"/>
    <n v="6377.62"/>
    <n v="0"/>
    <n v="0"/>
    <n v="6377.62"/>
    <n v="266.38"/>
    <n v="4.0092999999999997E-2"/>
    <x v="1"/>
  </r>
  <r>
    <s v="TAG001307"/>
    <s v="Student Government - Cultural Awareness - Broward"/>
    <s v="(Blank)"/>
    <s v="Student Government *1"/>
    <s v="FAU Master Account Set: Budget Pool - INTRA-Fund Transfers Out"/>
    <x v="45"/>
    <n v="369.8"/>
    <n v="0"/>
    <n v="369.8"/>
    <n v="357.41"/>
    <n v="0"/>
    <n v="0"/>
    <n v="357.41"/>
    <n v="12.39"/>
    <n v="3.3494000000000003E-2"/>
    <x v="1"/>
  </r>
  <r>
    <s v="TAG001307"/>
    <s v="Student Government - Cultural Awareness - Broward"/>
    <s v="(Blank)"/>
    <s v="Student Government *1"/>
    <s v="FAU Master Account Set: Budget Pool - OPS"/>
    <x v="46"/>
    <n v="6563"/>
    <n v="0"/>
    <n v="6563"/>
    <n v="6387.25"/>
    <n v="0"/>
    <n v="0"/>
    <n v="6387.25"/>
    <n v="175.75"/>
    <n v="2.6779000000000001E-2"/>
    <x v="1"/>
  </r>
  <r>
    <s v="TAG001308"/>
    <s v="Broward Campus - Student Services"/>
    <s v="(Blank)"/>
    <s v="Student Government *1"/>
    <s v="FAU Master Account Set: Budget Pool - Expense"/>
    <x v="47"/>
    <n v="1700"/>
    <n v="0"/>
    <n v="1700"/>
    <n v="1548.2"/>
    <n v="0"/>
    <n v="0"/>
    <n v="1548.2"/>
    <n v="151.80000000000001"/>
    <n v="8.9293999999999998E-2"/>
    <x v="1"/>
  </r>
  <r>
    <s v="TAG001308"/>
    <s v="Broward Campus - Student Services"/>
    <s v="(Blank)"/>
    <s v="Student Government *1"/>
    <s v="FAU Master Account Set: Budget Pool - INTRA-Fund Transfers Out"/>
    <x v="48"/>
    <n v="47.6"/>
    <n v="0"/>
    <n v="47.6"/>
    <n v="43.35"/>
    <n v="0"/>
    <n v="0"/>
    <n v="43.35"/>
    <n v="4.25"/>
    <n v="8.9286000000000004E-2"/>
    <x v="1"/>
  </r>
  <r>
    <s v="TAG001309"/>
    <s v="Student Government - Operations - Davie"/>
    <s v="(Blank)"/>
    <s v="Student Government *1"/>
    <s v="FAU Master Account Set: Budget Pool - Expense"/>
    <x v="49"/>
    <n v="94072"/>
    <n v="-3244.65"/>
    <n v="90827.35"/>
    <n v="79748.72"/>
    <n v="0"/>
    <n v="0"/>
    <n v="79748.72"/>
    <n v="11078.63"/>
    <n v="0.121975"/>
    <x v="1"/>
  </r>
  <r>
    <s v="TAG001309"/>
    <s v="Student Government - Operations - Davie"/>
    <s v="(Blank)"/>
    <s v="Student Government *1"/>
    <s v="FAU Master Account Set: Budget Pool - INTRA-Fund Transfers Out"/>
    <x v="50"/>
    <n v="11299.2"/>
    <n v="0"/>
    <n v="11299.2"/>
    <n v="54531.15"/>
    <n v="0"/>
    <n v="0"/>
    <n v="54531.15"/>
    <n v="-43231.95"/>
    <n v="-3.8261050000000001"/>
    <x v="1"/>
  </r>
  <r>
    <s v="TAG001309"/>
    <s v="Student Government - Operations - Davie"/>
    <s v="(Blank)"/>
    <s v="Student Government *1"/>
    <s v="FAU Master Account Set: Budget Pool - OPS"/>
    <x v="51"/>
    <n v="174832"/>
    <n v="0"/>
    <n v="174832"/>
    <n v="110242"/>
    <n v="0"/>
    <n v="0"/>
    <n v="110242"/>
    <n v="64590"/>
    <n v="0.36943999999999999"/>
    <x v="1"/>
  </r>
  <r>
    <s v="TAG001309"/>
    <s v="Student Government - Operations - Davie"/>
    <s v="(Blank)"/>
    <s v="Student Government *1"/>
    <s v="FAU Master Account Set: Budget Pool - Salaries &amp; Benefits (AMP, SP, Faculty)"/>
    <x v="52"/>
    <n v="134639"/>
    <n v="3244.65"/>
    <n v="137883.65"/>
    <n v="137883.64000000001"/>
    <n v="0"/>
    <n v="0"/>
    <n v="137883.64000000001"/>
    <n v="0.01"/>
    <n v="0"/>
    <x v="1"/>
  </r>
  <r>
    <s v="TAG001310"/>
    <s v="Student Government - S.A.V.I - Jupiter"/>
    <s v="(Blank)"/>
    <s v="Student Government *1"/>
    <s v="FAU Master Account Set: Budget Pool - Expense"/>
    <x v="53"/>
    <n v="7500"/>
    <n v="0"/>
    <n v="7500"/>
    <n v="6988.09"/>
    <n v="0"/>
    <n v="0"/>
    <n v="6988.09"/>
    <n v="511.91"/>
    <n v="6.8254999999999996E-2"/>
    <x v="1"/>
  </r>
  <r>
    <s v="TAG001310"/>
    <s v="Student Government - S.A.V.I - Jupiter"/>
    <s v="(Blank)"/>
    <s v="Student Government *1"/>
    <s v="FAU Master Account Set: Budget Pool - INTRA-Fund Transfers Out"/>
    <x v="54"/>
    <n v="210"/>
    <n v="0"/>
    <n v="210"/>
    <n v="195.67"/>
    <n v="0"/>
    <n v="0"/>
    <n v="195.67"/>
    <n v="14.33"/>
    <n v="6.8237999999999993E-2"/>
    <x v="1"/>
  </r>
  <r>
    <s v="TAG001311"/>
    <s v="Student Government - Program Board - Jupiter"/>
    <s v="(Blank)"/>
    <s v="Student Government *1"/>
    <s v="FAU Master Account Set: Budget Pool - Expense"/>
    <x v="55"/>
    <n v="96460"/>
    <n v="0"/>
    <n v="96460"/>
    <n v="89995.89"/>
    <n v="0"/>
    <n v="0"/>
    <n v="89995.89"/>
    <n v="6464.11"/>
    <n v="6.7013000000000003E-2"/>
    <x v="1"/>
  </r>
  <r>
    <s v="TAG001311"/>
    <s v="Student Government - Program Board - Jupiter"/>
    <s v="(Blank)"/>
    <s v="Student Government *1"/>
    <s v="FAU Master Account Set: Budget Pool - INTRA-Fund Transfers Out"/>
    <x v="56"/>
    <n v="3451.84"/>
    <n v="0"/>
    <n v="3451.84"/>
    <n v="5836.25"/>
    <n v="0"/>
    <n v="0"/>
    <n v="5836.25"/>
    <n v="-2384.41"/>
    <n v="-0.69076499999999996"/>
    <x v="1"/>
  </r>
  <r>
    <s v="TAG001311"/>
    <s v="Student Government - Program Board - Jupiter"/>
    <s v="(Blank)"/>
    <s v="Student Government *1"/>
    <s v="FAU Master Account Set: Budget Pool - OPS"/>
    <x v="57"/>
    <n v="26820"/>
    <n v="0"/>
    <n v="26820"/>
    <n v="21848.25"/>
    <n v="0"/>
    <n v="0"/>
    <n v="21848.25"/>
    <n v="4971.75"/>
    <n v="0.18537500000000001"/>
    <x v="1"/>
  </r>
  <r>
    <s v="TAG001313"/>
    <s v="Student Government - Campus Recreation Facility Ops"/>
    <s v="(Blank)"/>
    <s v="Student Government *1"/>
    <s v="FAU Master Account Set: Budget Pool - INTER-Fund Transfers Out"/>
    <x v="59"/>
    <n v="1654786"/>
    <n v="0"/>
    <n v="1654786"/>
    <n v="1654786"/>
    <n v="0"/>
    <n v="0"/>
    <n v="1654786"/>
    <n v="0"/>
    <n v="0"/>
    <x v="1"/>
  </r>
  <r>
    <s v="TAG001313"/>
    <s v="Student Government - Campus Recreation Facility Ops"/>
    <s v="(Blank)"/>
    <s v="Student Government *1"/>
    <s v="FAU Master Account Set: Budget Pool - INTRA-Fund Transfers Out"/>
    <x v="60"/>
    <n v="103100"/>
    <n v="0"/>
    <n v="103100"/>
    <n v="103100"/>
    <n v="0"/>
    <n v="0"/>
    <n v="103100"/>
    <n v="0"/>
    <n v="0"/>
    <x v="1"/>
  </r>
  <r>
    <s v="TAG001315"/>
    <s v="Student Government - Banquet"/>
    <s v="(Blank)"/>
    <s v="Student Government *1"/>
    <s v="FAU Master Account Set: Budget Pool - Expense"/>
    <x v="61"/>
    <n v="7500"/>
    <n v="0"/>
    <n v="7500"/>
    <n v="7487.5"/>
    <n v="0"/>
    <n v="0"/>
    <n v="7487.5"/>
    <n v="12.5"/>
    <n v="1.6670000000000001E-3"/>
    <x v="1"/>
  </r>
  <r>
    <s v="TAG001315"/>
    <s v="Student Government - Banquet"/>
    <s v="(Blank)"/>
    <s v="Student Government *1"/>
    <s v="FAU Master Account Set: Budget Pool - INTRA-Fund Transfers Out"/>
    <x v="62"/>
    <n v="210"/>
    <n v="0"/>
    <n v="210"/>
    <n v="209.65"/>
    <n v="0"/>
    <n v="0"/>
    <n v="209.65"/>
    <n v="0.35"/>
    <n v="1.6670000000000001E-3"/>
    <x v="1"/>
  </r>
  <r>
    <s v="TAG001316"/>
    <s v="Student Government - Student Affairs - Jupiter"/>
    <s v="(Blank)"/>
    <s v="Student Government *1"/>
    <s v="FAU Master Account Set: Budget Pool - Expense"/>
    <x v="63"/>
    <n v="7800"/>
    <n v="0"/>
    <n v="7800"/>
    <n v="7514.28"/>
    <n v="0"/>
    <n v="0"/>
    <n v="7514.28"/>
    <n v="285.72000000000003"/>
    <n v="3.6630999999999997E-2"/>
    <x v="1"/>
  </r>
  <r>
    <s v="TAG001316"/>
    <s v="Student Government - Student Affairs - Jupiter"/>
    <s v="(Blank)"/>
    <s v="Student Government *1"/>
    <s v="FAU Master Account Set: Budget Pool - INTRA-Fund Transfers Out"/>
    <x v="64"/>
    <n v="218.4"/>
    <n v="0"/>
    <n v="218.4"/>
    <n v="210.4"/>
    <n v="0"/>
    <n v="0"/>
    <n v="210.4"/>
    <n v="8"/>
    <n v="3.6630000000000003E-2"/>
    <x v="1"/>
  </r>
  <r>
    <s v="TAG001317"/>
    <s v="Sport Club Council"/>
    <s v="(Blank)"/>
    <s v="Student Government *1"/>
    <s v="FAU Master Account Set: Budget Pool - Expense"/>
    <x v="65"/>
    <n v="127071"/>
    <n v="0"/>
    <n v="127071"/>
    <n v="99094.92"/>
    <n v="0"/>
    <n v="0"/>
    <n v="99094.92"/>
    <n v="27976.080000000002"/>
    <n v="0.220161"/>
    <x v="1"/>
  </r>
  <r>
    <s v="TAG001317"/>
    <s v="Sport Club Council"/>
    <s v="(Blank)"/>
    <s v="Student Government *1"/>
    <s v="FAU Master Account Set: Budget Pool - INTRA-Fund Transfers Out"/>
    <x v="66"/>
    <n v="3705.55"/>
    <n v="0"/>
    <n v="3705.55"/>
    <n v="4398.8"/>
    <n v="0"/>
    <n v="0"/>
    <n v="4398.8"/>
    <n v="-693.25"/>
    <n v="-0.187085"/>
    <x v="1"/>
  </r>
  <r>
    <s v="TAG001317"/>
    <s v="Sport Club Council"/>
    <s v="(Blank)"/>
    <s v="Student Government *1"/>
    <s v="FAU Master Account Set: Budget Pool - OPS"/>
    <x v="67"/>
    <n v="5270"/>
    <n v="0"/>
    <n v="5270"/>
    <n v="3034.75"/>
    <n v="0"/>
    <n v="0"/>
    <n v="3034.75"/>
    <n v="2235.25"/>
    <n v="0.42414600000000002"/>
    <x v="1"/>
  </r>
  <r>
    <s v="TAG001319"/>
    <s v="Student Government - House Projects - Jupiter"/>
    <s v="(Blank)"/>
    <s v="Student Government *1"/>
    <s v="FAU Master Account Set: Budget Pool - Expense"/>
    <x v="68"/>
    <n v="3500"/>
    <n v="0"/>
    <n v="3500"/>
    <n v="2375.12"/>
    <n v="0"/>
    <n v="0"/>
    <n v="2375.12"/>
    <n v="1124.8800000000001"/>
    <n v="0.32139400000000001"/>
    <x v="1"/>
  </r>
  <r>
    <s v="TAG001319"/>
    <s v="Student Government - House Projects - Jupiter"/>
    <s v="(Blank)"/>
    <s v="Student Government *1"/>
    <s v="FAU Master Account Set: Budget Pool - INTRA-Fund Transfers Out"/>
    <x v="69"/>
    <n v="421.34"/>
    <n v="0"/>
    <n v="421.34"/>
    <n v="2527.67"/>
    <n v="0"/>
    <n v="0"/>
    <n v="2527.67"/>
    <n v="-2106.33"/>
    <n v="-4.9990649999999999"/>
    <x v="1"/>
  </r>
  <r>
    <s v="TAG001319"/>
    <s v="Student Government - House Projects - Jupiter"/>
    <s v="(Blank)"/>
    <s v="Student Government *1"/>
    <s v="FAU Master Account Set: Budget Pool - OPS"/>
    <x v="70"/>
    <n v="11548"/>
    <n v="0"/>
    <n v="11548"/>
    <n v="7304.41"/>
    <n v="0"/>
    <n v="0"/>
    <n v="7304.41"/>
    <n v="4243.59"/>
    <n v="0.36747400000000002"/>
    <x v="1"/>
  </r>
  <r>
    <s v="TAG001320"/>
    <s v="Student Government - House Projects"/>
    <s v="(Blank)"/>
    <s v="Student Government *1"/>
    <s v="FAU Master Account Set: Budget Pool - Expense"/>
    <x v="71"/>
    <n v="7000"/>
    <n v="0"/>
    <n v="7000"/>
    <n v="6644.06"/>
    <n v="0"/>
    <n v="0"/>
    <n v="6644.06"/>
    <n v="355.94"/>
    <n v="5.0848999999999998E-2"/>
    <x v="1"/>
  </r>
  <r>
    <s v="TAG001320"/>
    <s v="Student Government - House Projects"/>
    <s v="(Blank)"/>
    <s v="Student Government *1"/>
    <s v="FAU Master Account Set: Budget Pool - INTRA-Fund Transfers Out"/>
    <x v="72"/>
    <n v="196"/>
    <n v="0"/>
    <n v="196"/>
    <n v="186.04"/>
    <n v="0"/>
    <n v="0"/>
    <n v="186.04"/>
    <n v="9.9600000000000009"/>
    <n v="5.0816E-2"/>
    <x v="1"/>
  </r>
  <r>
    <s v="TAG001321"/>
    <s v="Student Government - Governor Executive Projects Broward"/>
    <s v="(Blank)"/>
    <s v="Student Government *1"/>
    <s v="FAU Master Account Set: Budget Pool - Expense"/>
    <x v="73"/>
    <n v="11700"/>
    <n v="0"/>
    <n v="11700"/>
    <n v="10000.11"/>
    <n v="0"/>
    <n v="0"/>
    <n v="10000.11"/>
    <n v="1699.89"/>
    <n v="0.14529"/>
    <x v="1"/>
  </r>
  <r>
    <s v="TAG001321"/>
    <s v="Student Government - Governor Executive Projects Broward"/>
    <s v="(Blank)"/>
    <s v="Student Government *1"/>
    <s v="FAU Master Account Set: Budget Pool - INTRA-Fund Transfers Out"/>
    <x v="74"/>
    <n v="327.60000000000002"/>
    <n v="0"/>
    <n v="327.60000000000002"/>
    <n v="280"/>
    <n v="0"/>
    <n v="0"/>
    <n v="280"/>
    <n v="47.6"/>
    <n v="0.14529900000000001"/>
    <x v="1"/>
  </r>
  <r>
    <s v="TAG001322"/>
    <s v="Student Government - Governor Executive Projects Jupiter"/>
    <s v="(Blank)"/>
    <s v="Student Government *1"/>
    <s v="FAU Master Account Set: Budget Pool - Expense"/>
    <x v="75"/>
    <n v="24750"/>
    <n v="0"/>
    <n v="24750"/>
    <n v="24159.17"/>
    <n v="0"/>
    <n v="0"/>
    <n v="24159.17"/>
    <n v="590.83000000000004"/>
    <n v="2.3872000000000001E-2"/>
    <x v="1"/>
  </r>
  <r>
    <s v="TAG001322"/>
    <s v="Student Government - Governor Executive Projects Jupiter"/>
    <s v="(Blank)"/>
    <s v="Student Government *1"/>
    <s v="FAU Master Account Set: Budget Pool - INTRA-Fund Transfers Out"/>
    <x v="76"/>
    <n v="693"/>
    <n v="0"/>
    <n v="693"/>
    <n v="676.47"/>
    <n v="0"/>
    <n v="0"/>
    <n v="676.47"/>
    <n v="16.53"/>
    <n v="2.3852999999999999E-2"/>
    <x v="1"/>
  </r>
  <r>
    <s v="TAG001323"/>
    <s v="Diversity Student Services - Jupiter"/>
    <s v="(Blank)"/>
    <s v="Student Government *1"/>
    <s v="FAU Master Account Set: Budget Pool - Expense"/>
    <x v="77"/>
    <n v="10650"/>
    <n v="-2928.95"/>
    <n v="7721.05"/>
    <n v="7625.9"/>
    <n v="0"/>
    <n v="0"/>
    <n v="7625.9"/>
    <n v="95.15"/>
    <n v="1.2323000000000001E-2"/>
    <x v="1"/>
  </r>
  <r>
    <s v="TAG001323"/>
    <s v="Diversity Student Services - Jupiter"/>
    <s v="(Blank)"/>
    <s v="Student Government *1"/>
    <s v="FAU Master Account Set: Budget Pool - INTRA-Fund Transfers Out"/>
    <x v="78"/>
    <n v="1921.3"/>
    <n v="0"/>
    <n v="1921.3"/>
    <n v="1918.61"/>
    <n v="0"/>
    <n v="0"/>
    <n v="1918.61"/>
    <n v="2.69"/>
    <n v="1.402E-3"/>
    <x v="1"/>
  </r>
  <r>
    <s v="TAG001323"/>
    <s v="Diversity Student Services - Jupiter"/>
    <s v="(Blank)"/>
    <s v="Student Government *1"/>
    <s v="FAU Master Account Set: Budget Pool - OPS"/>
    <x v="79"/>
    <n v="0"/>
    <n v="0"/>
    <n v="0"/>
    <n v="0"/>
    <n v="0"/>
    <n v="0"/>
    <n v="0"/>
    <n v="0"/>
    <n v="0"/>
    <x v="1"/>
  </r>
  <r>
    <s v="TAG001323"/>
    <s v="Diversity Student Services - Jupiter"/>
    <s v="(Blank)"/>
    <s v="Student Government *1"/>
    <s v="FAU Master Account Set: Budget Pool - Salaries &amp; Benefits (AMP, SP, Faculty)"/>
    <x v="80"/>
    <n v="57968"/>
    <n v="2928.95"/>
    <n v="60896.95"/>
    <n v="60894.99"/>
    <n v="0"/>
    <n v="0"/>
    <n v="60894.99"/>
    <n v="1.96"/>
    <n v="3.1999999999999999E-5"/>
    <x v="1"/>
  </r>
  <r>
    <s v="TAG001324"/>
    <s v="COSO Administration"/>
    <s v="(Blank)"/>
    <s v="Student Government *1"/>
    <s v="FAU Master Account Set: Budget Pool - Expense"/>
    <x v="81"/>
    <n v="29900"/>
    <n v="0"/>
    <n v="29900"/>
    <n v="27025.09"/>
    <n v="0"/>
    <n v="0"/>
    <n v="27025.09"/>
    <n v="2874.91"/>
    <n v="9.6151E-2"/>
    <x v="1"/>
  </r>
  <r>
    <s v="TAG001324"/>
    <s v="COSO Administration"/>
    <s v="(Blank)"/>
    <s v="Student Government *1"/>
    <s v="FAU Master Account Set: Budget Pool - INTRA-Fund Transfers Out"/>
    <x v="82"/>
    <n v="1559.6"/>
    <n v="0"/>
    <n v="1559.6"/>
    <n v="4187.32"/>
    <n v="0"/>
    <n v="0"/>
    <n v="4187.32"/>
    <n v="-2627.72"/>
    <n v="-1.684868"/>
    <x v="1"/>
  </r>
  <r>
    <s v="TAG001324"/>
    <s v="COSO Administration"/>
    <s v="(Blank)"/>
    <s v="Student Government *1"/>
    <s v="FAU Master Account Set: Budget Pool - OPS"/>
    <x v="83"/>
    <n v="25800"/>
    <n v="0"/>
    <n v="25800"/>
    <n v="20790"/>
    <n v="0"/>
    <n v="0"/>
    <n v="20790"/>
    <n v="5010"/>
    <n v="0.194186"/>
    <x v="1"/>
  </r>
  <r>
    <s v="TAG001325"/>
    <s v="Campus Student Government Marketing - Jupiter"/>
    <s v="(Blank)"/>
    <s v="Student Government *1"/>
    <s v="FAU Master Account Set: Budget Pool - Expense"/>
    <x v="84"/>
    <n v="5200"/>
    <n v="0"/>
    <n v="5200"/>
    <n v="4321.26"/>
    <n v="0"/>
    <n v="0"/>
    <n v="4321.26"/>
    <n v="878.74"/>
    <n v="0.168988"/>
    <x v="1"/>
  </r>
  <r>
    <s v="TAG001325"/>
    <s v="Campus Student Government Marketing - Jupiter"/>
    <s v="(Blank)"/>
    <s v="Student Government *1"/>
    <s v="FAU Master Account Set: Budget Pool - INTRA-Fund Transfers Out"/>
    <x v="85"/>
    <n v="145.6"/>
    <n v="0"/>
    <n v="145.6"/>
    <n v="120.99"/>
    <n v="0"/>
    <n v="0"/>
    <n v="120.99"/>
    <n v="24.61"/>
    <n v="0.16902500000000001"/>
    <x v="1"/>
  </r>
  <r>
    <s v="TAG001326"/>
    <s v="Campus Inter-Club Council - Jupiter"/>
    <s v="(Blank)"/>
    <s v="Student Government *1"/>
    <s v="FAU Master Account Set: Budget Pool - Expense"/>
    <x v="86"/>
    <n v="5500"/>
    <n v="0"/>
    <n v="5500"/>
    <n v="4655.28"/>
    <n v="0"/>
    <n v="0"/>
    <n v="4655.28"/>
    <n v="844.72"/>
    <n v="0.153585"/>
    <x v="1"/>
  </r>
  <r>
    <s v="TAG001326"/>
    <s v="Campus Inter-Club Council - Jupiter"/>
    <s v="(Blank)"/>
    <s v="Student Government *1"/>
    <s v="FAU Master Account Set: Budget Pool - INTRA-Fund Transfers Out"/>
    <x v="87"/>
    <n v="154"/>
    <n v="0"/>
    <n v="154"/>
    <n v="130.34"/>
    <n v="0"/>
    <n v="0"/>
    <n v="130.34"/>
    <n v="23.66"/>
    <n v="0.15363599999999999"/>
    <x v="1"/>
  </r>
  <r>
    <s v="TAG001327"/>
    <s v="Campus Club Accounts - Broward"/>
    <s v="(Blank)"/>
    <s v="Student Government *1"/>
    <s v="FAU Master Account Set: Budget Pool - Expense"/>
    <x v="88"/>
    <n v="13001"/>
    <n v="0"/>
    <n v="13001"/>
    <n v="5154.34"/>
    <n v="0"/>
    <n v="0"/>
    <n v="5154.34"/>
    <n v="7846.66"/>
    <n v="0.60354300000000005"/>
    <x v="1"/>
  </r>
  <r>
    <s v="TAG001327"/>
    <s v="Campus Club Accounts - Broward"/>
    <s v="(Blank)"/>
    <s v="Student Government *1"/>
    <s v="FAU Master Account Set: Budget Pool - INTRA-Fund Transfers Out"/>
    <x v="89"/>
    <n v="364.03"/>
    <n v="0"/>
    <n v="364.03"/>
    <n v="144.33000000000001"/>
    <n v="0"/>
    <n v="0"/>
    <n v="144.33000000000001"/>
    <n v="219.7"/>
    <n v="0.60351999999999995"/>
    <x v="1"/>
  </r>
  <r>
    <s v="TAG001328"/>
    <s v="Campus Club Accounts - Jupiter"/>
    <s v="(Blank)"/>
    <s v="Student Government *1"/>
    <s v="FAU Master Account Set: Budget Pool - Expense"/>
    <x v="90"/>
    <n v="21319"/>
    <n v="0"/>
    <n v="21319"/>
    <n v="19211.36"/>
    <n v="0"/>
    <n v="0"/>
    <n v="19211.36"/>
    <n v="2107.64"/>
    <n v="9.8862000000000005E-2"/>
    <x v="1"/>
  </r>
  <r>
    <s v="TAG001328"/>
    <s v="Campus Club Accounts - Jupiter"/>
    <s v="(Blank)"/>
    <s v="Student Government *1"/>
    <s v="FAU Master Account Set: Budget Pool - INTRA-Fund Transfers Out"/>
    <x v="91"/>
    <n v="596.92999999999995"/>
    <n v="0"/>
    <n v="596.92999999999995"/>
    <n v="537.91999999999996"/>
    <n v="0"/>
    <n v="0"/>
    <n v="537.91999999999996"/>
    <n v="59.01"/>
    <n v="9.8859000000000002E-2"/>
    <x v="1"/>
  </r>
  <r>
    <s v="TAG001329"/>
    <s v="Student Government - Stipends - Broward"/>
    <s v="(Blank)"/>
    <s v="Student Government *1"/>
    <s v="FAU Master Account Set: Budget Pool - Expense"/>
    <x v="92"/>
    <n v="750"/>
    <n v="0"/>
    <n v="750"/>
    <n v="252.16"/>
    <n v="0"/>
    <n v="0"/>
    <n v="252.16"/>
    <n v="497.84"/>
    <n v="0.66378700000000002"/>
    <x v="1"/>
  </r>
  <r>
    <s v="TAG001329"/>
    <s v="Student Government - Stipends - Broward"/>
    <s v="(Blank)"/>
    <s v="Student Government *1"/>
    <s v="FAU Master Account Set: Budget Pool - INTRA-Fund Transfers Out"/>
    <x v="93"/>
    <n v="2848.16"/>
    <n v="0"/>
    <n v="2848.16"/>
    <n v="34237.71"/>
    <n v="0"/>
    <n v="0"/>
    <n v="34237.71"/>
    <n v="-31389.55"/>
    <n v="-11.020993000000001"/>
    <x v="1"/>
  </r>
  <r>
    <s v="TAG001329"/>
    <s v="Student Government - Stipends - Broward"/>
    <s v="(Blank)"/>
    <s v="Student Government *1"/>
    <s v="FAU Master Account Set: Budget Pool - OPS"/>
    <x v="94"/>
    <n v="100970"/>
    <n v="0"/>
    <n v="100970"/>
    <n v="50081.4"/>
    <n v="0"/>
    <n v="0"/>
    <n v="50081.4"/>
    <n v="50888.6"/>
    <n v="0.50399700000000003"/>
    <x v="1"/>
  </r>
  <r>
    <s v="TAG001330"/>
    <s v="Student Government - Stipends"/>
    <s v="(Blank)"/>
    <s v="Student Government *1"/>
    <s v="FAU Master Account Set: Budget Pool - Expense"/>
    <x v="95"/>
    <n v="1500"/>
    <n v="0"/>
    <n v="1500"/>
    <n v="226.25"/>
    <n v="0"/>
    <n v="0"/>
    <n v="226.25"/>
    <n v="1273.75"/>
    <n v="0.84916700000000001"/>
    <x v="1"/>
  </r>
  <r>
    <s v="TAG001330"/>
    <s v="Student Government - Stipends"/>
    <s v="(Blank)"/>
    <s v="Student Government *1"/>
    <s v="FAU Master Account Set: Budget Pool - INTRA-Fund Transfers Out"/>
    <x v="96"/>
    <n v="3686.09"/>
    <n v="0"/>
    <n v="3686.09"/>
    <n v="31785.84"/>
    <n v="0"/>
    <n v="0"/>
    <n v="31785.84"/>
    <n v="-28099.75"/>
    <n v="-7.6231910000000003"/>
    <x v="1"/>
  </r>
  <r>
    <s v="TAG001330"/>
    <s v="Student Government - Stipends"/>
    <s v="(Blank)"/>
    <s v="Student Government *1"/>
    <s v="FAU Master Account Set: Budget Pool - OPS"/>
    <x v="97"/>
    <n v="130146"/>
    <n v="0"/>
    <n v="130146"/>
    <n v="95655.75"/>
    <n v="0"/>
    <n v="0"/>
    <n v="95655.75"/>
    <n v="34490.25"/>
    <n v="0.26501200000000003"/>
    <x v="1"/>
  </r>
  <r>
    <s v="TAG001331"/>
    <s v="Student Government - Student Accessibility Services"/>
    <s v="(Blank)"/>
    <s v="Student Government *1"/>
    <s v="FAU Master Account Set: Budget Pool - Expense"/>
    <x v="98"/>
    <n v="8000"/>
    <n v="0"/>
    <n v="8000"/>
    <n v="7118.69"/>
    <n v="0"/>
    <n v="0"/>
    <n v="7118.69"/>
    <n v="881.31"/>
    <n v="0.110164"/>
    <x v="1"/>
  </r>
  <r>
    <s v="TAG001331"/>
    <s v="Student Government - Student Accessibility Services"/>
    <s v="(Blank)"/>
    <s v="Student Government *1"/>
    <s v="FAU Master Account Set: Budget Pool - INTRA-Fund Transfers Out"/>
    <x v="99"/>
    <n v="224"/>
    <n v="0"/>
    <n v="224"/>
    <n v="199.33"/>
    <n v="0"/>
    <n v="0"/>
    <n v="199.33"/>
    <n v="24.67"/>
    <n v="0.110134"/>
    <x v="1"/>
  </r>
  <r>
    <s v="TAG001332"/>
    <s v="Student Government - Night Owls"/>
    <s v="(Blank)"/>
    <s v="Student Government *1"/>
    <s v="FAU Master Account Set: Budget Pool - Expense"/>
    <x v="100"/>
    <n v="23000"/>
    <n v="0"/>
    <n v="23000"/>
    <n v="11395.73"/>
    <n v="0"/>
    <n v="0"/>
    <n v="11395.73"/>
    <n v="11604.27"/>
    <n v="0.50453300000000001"/>
    <x v="1"/>
  </r>
  <r>
    <s v="TAG001332"/>
    <s v="Student Government - Night Owls"/>
    <s v="(Blank)"/>
    <s v="Student Government *1"/>
    <s v="FAU Master Account Set: Budget Pool - INTRA-Fund Transfers Out"/>
    <x v="101"/>
    <n v="2707.04"/>
    <n v="0"/>
    <n v="2707.04"/>
    <n v="22708.7"/>
    <n v="0"/>
    <n v="0"/>
    <n v="22708.7"/>
    <n v="-20001.66"/>
    <n v="-7.388757"/>
    <x v="1"/>
  </r>
  <r>
    <s v="TAG001332"/>
    <s v="Student Government - Night Owls"/>
    <s v="(Blank)"/>
    <s v="Student Government *1"/>
    <s v="FAU Master Account Set: Budget Pool - OPS"/>
    <x v="102"/>
    <n v="73680"/>
    <n v="0"/>
    <n v="73680"/>
    <n v="46724.95"/>
    <n v="0"/>
    <n v="0"/>
    <n v="46724.95"/>
    <n v="26955.05"/>
    <n v="0.36583900000000003"/>
    <x v="1"/>
  </r>
  <r>
    <s v="TAG001333"/>
    <s v="Student Government - ICC Revenue - Broward"/>
    <s v="(Blank)"/>
    <s v="Student Government *1"/>
    <s v="FAU Master Account Set: Budget Pool - Expense"/>
    <x v="103"/>
    <n v="2300"/>
    <n v="0"/>
    <n v="2300"/>
    <n v="106.94"/>
    <n v="0"/>
    <n v="0"/>
    <n v="106.94"/>
    <n v="2193.06"/>
    <n v="0.95350400000000002"/>
    <x v="1"/>
  </r>
  <r>
    <s v="TAG001333"/>
    <s v="Student Government - ICC Revenue - Broward"/>
    <s v="(Blank)"/>
    <s v="Student Government *1"/>
    <s v="FAU Master Account Set: Budget Pool - INTRA-Fund Transfers Out"/>
    <x v="104"/>
    <n v="64.400000000000006"/>
    <n v="0"/>
    <n v="64.400000000000006"/>
    <n v="2.99"/>
    <n v="0"/>
    <n v="0"/>
    <n v="2.99"/>
    <n v="61.41"/>
    <n v="0.95357099999999995"/>
    <x v="1"/>
  </r>
  <r>
    <s v="TAG001334"/>
    <s v="Student Government - Governor - Projects"/>
    <s v="(Blank)"/>
    <s v="Student Government *1"/>
    <s v="FAU Master Account Set: Budget Pool - Expense"/>
    <x v="105"/>
    <n v="25000"/>
    <n v="0"/>
    <n v="25000"/>
    <n v="21159.81"/>
    <n v="0"/>
    <n v="0"/>
    <n v="21159.81"/>
    <n v="3840.19"/>
    <n v="0.15360799999999999"/>
    <x v="1"/>
  </r>
  <r>
    <s v="TAG001334"/>
    <s v="Student Government - Governor - Projects"/>
    <s v="(Blank)"/>
    <s v="Student Government *1"/>
    <s v="FAU Master Account Set: Budget Pool - INTRA-Fund Transfers Out"/>
    <x v="106"/>
    <n v="700"/>
    <n v="0"/>
    <n v="700"/>
    <n v="592.46"/>
    <n v="0"/>
    <n v="0"/>
    <n v="592.46"/>
    <n v="107.54"/>
    <n v="0.15362899999999999"/>
    <x v="1"/>
  </r>
  <r>
    <s v="TAG001336"/>
    <s v="Student Government - COSO"/>
    <s v="(Blank)"/>
    <s v="Student Government *1"/>
    <s v="FAU Master Account Set: Budget Pool - Expense"/>
    <x v="107"/>
    <n v="149202"/>
    <n v="0"/>
    <n v="149202"/>
    <n v="95953.919999999998"/>
    <n v="0"/>
    <n v="0"/>
    <n v="95953.919999999998"/>
    <n v="53248.08"/>
    <n v="0.35688599999999998"/>
    <x v="1"/>
  </r>
  <r>
    <s v="TAG001336"/>
    <s v="Student Government - COSO"/>
    <s v="(Blank)"/>
    <s v="Student Government *1"/>
    <s v="FAU Master Account Set: Budget Pool - INTRA-Fund Transfers Out"/>
    <x v="108"/>
    <n v="4177.66"/>
    <n v="0"/>
    <n v="4177.66"/>
    <n v="2686.72"/>
    <n v="0"/>
    <n v="0"/>
    <n v="2686.72"/>
    <n v="1490.94"/>
    <n v="0.35688300000000001"/>
    <x v="1"/>
  </r>
  <r>
    <s v="TAG001337"/>
    <s v="Student Government - House Contingency Broward"/>
    <s v="(Blank)"/>
    <s v="Student Government *1"/>
    <s v="FAU Master Account Set: Budget Pool - Expense"/>
    <x v="111"/>
    <n v="3159"/>
    <n v="0"/>
    <n v="3159"/>
    <n v="350"/>
    <n v="0"/>
    <n v="0"/>
    <n v="350"/>
    <n v="2809"/>
    <n v="0.88920500000000002"/>
    <x v="1"/>
  </r>
  <r>
    <s v="TAG001337"/>
    <s v="Student Government - House Contingency Broward"/>
    <s v="(Blank)"/>
    <s v="Student Government *1"/>
    <s v="FAU Master Account Set: Budget Pool - INTRA-Fund Transfers Out"/>
    <x v="112"/>
    <n v="88.45"/>
    <n v="0"/>
    <n v="88.45"/>
    <n v="9.8000000000000007"/>
    <n v="0"/>
    <n v="0"/>
    <n v="9.8000000000000007"/>
    <n v="78.650000000000006"/>
    <n v="0.88920500000000002"/>
    <x v="1"/>
  </r>
  <r>
    <s v="TAG001339"/>
    <s v="Student Government - Contingency"/>
    <s v="(Blank)"/>
    <s v="Student Government *1"/>
    <s v="FAU Master Account Set: Budget Pool - Expense"/>
    <x v="113"/>
    <n v="54769"/>
    <n v="0"/>
    <n v="54769"/>
    <n v="30145.11"/>
    <n v="0"/>
    <n v="0"/>
    <n v="30145.11"/>
    <n v="24623.89"/>
    <n v="0.44959500000000002"/>
    <x v="1"/>
  </r>
  <r>
    <s v="TAG001339"/>
    <s v="Student Government - Contingency"/>
    <s v="(Blank)"/>
    <s v="Student Government *1"/>
    <s v="FAU Master Account Set: Budget Pool - INTER-Fund Transfers Out"/>
    <x v="251"/>
    <n v="0"/>
    <n v="0"/>
    <n v="0"/>
    <n v="22000"/>
    <n v="0"/>
    <n v="0"/>
    <n v="22000"/>
    <n v="-22000"/>
    <n v="0"/>
    <x v="1"/>
  </r>
  <r>
    <s v="TAG001339"/>
    <s v="Student Government - Contingency"/>
    <s v="(Blank)"/>
    <s v="Student Government *1"/>
    <s v="FAU Master Account Set: Budget Pool - INTRA-Fund Transfers Out"/>
    <x v="114"/>
    <n v="1533.53"/>
    <n v="0"/>
    <n v="1533.53"/>
    <n v="844.06"/>
    <n v="0"/>
    <n v="0"/>
    <n v="844.06"/>
    <n v="689.47"/>
    <n v="0.44959700000000002"/>
    <x v="1"/>
  </r>
  <r>
    <s v="TAG001341"/>
    <s v="Student Government - Aids/Peer Education"/>
    <s v="(Blank)"/>
    <s v="Student Government *1"/>
    <s v="FAU Master Account Set: Budget Pool - Expense"/>
    <x v="115"/>
    <n v="18000"/>
    <n v="0"/>
    <n v="18000"/>
    <n v="12255.61"/>
    <n v="0"/>
    <n v="0"/>
    <n v="12255.61"/>
    <n v="5744.39"/>
    <n v="0.319133"/>
    <x v="1"/>
  </r>
  <r>
    <s v="TAG001341"/>
    <s v="Student Government - Aids/Peer Education"/>
    <s v="(Blank)"/>
    <s v="Student Government *1"/>
    <s v="FAU Master Account Set: Budget Pool - INTRA-Fund Transfers Out"/>
    <x v="116"/>
    <n v="705.6"/>
    <n v="0"/>
    <n v="705.6"/>
    <n v="4218.08"/>
    <n v="0"/>
    <n v="0"/>
    <n v="4218.08"/>
    <n v="-3512.48"/>
    <n v="-4.9780049999999996"/>
    <x v="1"/>
  </r>
  <r>
    <s v="TAG001341"/>
    <s v="Student Government - Aids/Peer Education"/>
    <s v="(Blank)"/>
    <s v="Student Government *1"/>
    <s v="FAU Master Account Set: Budget Pool - OPS"/>
    <x v="117"/>
    <n v="7200"/>
    <n v="0"/>
    <n v="7200"/>
    <n v="1863"/>
    <n v="0"/>
    <n v="0"/>
    <n v="1863"/>
    <n v="5337"/>
    <n v="0.74124999999999996"/>
    <x v="1"/>
  </r>
  <r>
    <s v="TAG001342"/>
    <s v="Black Student Union"/>
    <s v="(Blank)"/>
    <s v="Student Government *1"/>
    <s v="FAU Master Account Set: Budget Pool - Expense"/>
    <x v="118"/>
    <n v="52000"/>
    <n v="0"/>
    <n v="52000"/>
    <n v="50913.83"/>
    <n v="0"/>
    <n v="0"/>
    <n v="50913.83"/>
    <n v="1086.17"/>
    <n v="2.0888E-2"/>
    <x v="1"/>
  </r>
  <r>
    <s v="TAG001342"/>
    <s v="Black Student Union"/>
    <s v="(Blank)"/>
    <s v="Student Government *1"/>
    <s v="FAU Master Account Set: Budget Pool - INTRA-Fund Transfers Out"/>
    <x v="119"/>
    <n v="2094.4"/>
    <n v="0"/>
    <n v="2094.4"/>
    <n v="9009.93"/>
    <n v="0"/>
    <n v="0"/>
    <n v="9009.93"/>
    <n v="-6915.53"/>
    <n v="-3.3019150000000002"/>
    <x v="1"/>
  </r>
  <r>
    <s v="TAG001342"/>
    <s v="Black Student Union"/>
    <s v="(Blank)"/>
    <s v="Student Government *1"/>
    <s v="FAU Master Account Set: Budget Pool - OPS"/>
    <x v="120"/>
    <n v="22800"/>
    <n v="0"/>
    <n v="22800"/>
    <n v="12843"/>
    <n v="0"/>
    <n v="0"/>
    <n v="12843"/>
    <n v="9957"/>
    <n v="0.43671100000000002"/>
    <x v="1"/>
  </r>
  <r>
    <s v="TAG001343"/>
    <s v="Student Government - Administration - Broward"/>
    <s v="(Blank)"/>
    <s v="Student Government *1"/>
    <s v="FAU Master Account Set: Budget Pool - Expense"/>
    <x v="121"/>
    <n v="28680"/>
    <n v="0"/>
    <n v="28680"/>
    <n v="27279.11"/>
    <n v="0"/>
    <n v="0"/>
    <n v="27279.11"/>
    <n v="1400.89"/>
    <n v="4.8846000000000001E-2"/>
    <x v="1"/>
  </r>
  <r>
    <s v="TAG001343"/>
    <s v="Student Government - Administration - Broward"/>
    <s v="(Blank)"/>
    <s v="Student Government *1"/>
    <s v="FAU Master Account Set: Budget Pool - INTRA-Fund Transfers Out"/>
    <x v="122"/>
    <n v="803.04"/>
    <n v="0"/>
    <n v="803.04"/>
    <n v="763.81"/>
    <n v="0"/>
    <n v="0"/>
    <n v="763.81"/>
    <n v="39.229999999999997"/>
    <n v="4.8852E-2"/>
    <x v="1"/>
  </r>
  <r>
    <s v="TAG001344"/>
    <s v="Student Government - Administration - Jupiter"/>
    <s v="(Blank)"/>
    <s v="Student Government *1"/>
    <s v="FAU Master Account Set: Budget Pool - Expense"/>
    <x v="123"/>
    <n v="6714"/>
    <n v="-360"/>
    <n v="6354"/>
    <n v="3623.9"/>
    <n v="0"/>
    <n v="0"/>
    <n v="3623.9"/>
    <n v="2730.1"/>
    <n v="0.42966599999999999"/>
    <x v="1"/>
  </r>
  <r>
    <s v="TAG001344"/>
    <s v="Student Government - Administration - Jupiter"/>
    <s v="(Blank)"/>
    <s v="Student Government *1"/>
    <s v="FAU Master Account Set: Budget Pool - INTRA-Fund Transfers Out"/>
    <x v="124"/>
    <n v="1883.48"/>
    <n v="0"/>
    <n v="1883.48"/>
    <n v="11341.79"/>
    <n v="0"/>
    <n v="0"/>
    <n v="11341.79"/>
    <n v="-9458.31"/>
    <n v="-5.0217330000000002"/>
    <x v="1"/>
  </r>
  <r>
    <s v="TAG001344"/>
    <s v="Student Government - Administration - Jupiter"/>
    <s v="(Blank)"/>
    <s v="Student Government *1"/>
    <s v="FAU Master Account Set: Budget Pool - OPS"/>
    <x v="125"/>
    <n v="60553"/>
    <n v="0"/>
    <n v="60553"/>
    <n v="46189.760000000002"/>
    <n v="0"/>
    <n v="0"/>
    <n v="46189.760000000002"/>
    <n v="14363.24"/>
    <n v="0.237201"/>
    <x v="1"/>
  </r>
  <r>
    <s v="TAG001345"/>
    <s v="Student Government - Administration"/>
    <s v="(Blank)"/>
    <s v="Student Government *1"/>
    <s v="FAU Master Account Set: Budget Pool - Expense"/>
    <x v="126"/>
    <n v="13000"/>
    <n v="360"/>
    <n v="13360"/>
    <n v="12874.74"/>
    <n v="0"/>
    <n v="0"/>
    <n v="12874.74"/>
    <n v="485.26"/>
    <n v="3.6322E-2"/>
    <x v="1"/>
  </r>
  <r>
    <s v="TAG001345"/>
    <s v="Student Government - Administration"/>
    <s v="(Blank)"/>
    <s v="Student Government *1"/>
    <s v="FAU Master Account Set: Budget Pool - INTRA-Fund Transfers Out"/>
    <x v="127"/>
    <n v="364"/>
    <n v="0"/>
    <n v="364"/>
    <n v="360.48"/>
    <n v="0"/>
    <n v="0"/>
    <n v="360.48"/>
    <n v="3.52"/>
    <n v="9.6699999999999998E-3"/>
    <x v="1"/>
  </r>
  <r>
    <s v="TAG001347"/>
    <s v="Unallocated Student Activity Fees"/>
    <s v="BT-685 FY18-CI+D - Student Union Renovation - Boca"/>
    <s v="Student Government *1"/>
    <s v="FAU Master Account Set: Budget Pool - Expense"/>
    <x v="128"/>
    <n v="0"/>
    <n v="848040"/>
    <n v="848040"/>
    <n v="0"/>
    <n v="0"/>
    <n v="0"/>
    <n v="0"/>
    <n v="848040"/>
    <n v="1"/>
    <x v="1"/>
  </r>
  <r>
    <s v="TAG001347"/>
    <s v="Unallocated Student Activity Fees"/>
    <s v="(Blank)"/>
    <s v="Student Government *1"/>
    <s v="FAU Master Account Set: Budget Pool - Expense"/>
    <x v="128"/>
    <n v="1580000"/>
    <n v="-848040"/>
    <n v="731960"/>
    <n v="775012.55"/>
    <n v="0"/>
    <n v="0"/>
    <n v="775012.55"/>
    <n v="-43052.55"/>
    <n v="-5.8818000000000002E-2"/>
    <x v="1"/>
  </r>
  <r>
    <s v="TAG001347"/>
    <s v="Unallocated Student Activity Fees"/>
    <s v="(Blank)"/>
    <s v="Student Government *1"/>
    <s v="FAU Master Account Set: Budget Pool - INTRA-Fund Transfers Out"/>
    <x v="129"/>
    <n v="71921"/>
    <n v="0"/>
    <n v="71921"/>
    <n v="23641.78"/>
    <n v="0"/>
    <n v="0"/>
    <n v="23641.78"/>
    <n v="48279.22"/>
    <n v="0.67128100000000002"/>
    <x v="1"/>
  </r>
  <r>
    <s v="TAG001347"/>
    <s v="Unallocated Student Activity Fees"/>
    <s v="(Blank)"/>
    <s v="Student Government *1"/>
    <s v="FAU Master Account Set: Budget Pool - Revenue"/>
    <x v="252"/>
    <n v="-9752044"/>
    <n v="0"/>
    <n v="-9752044"/>
    <n v="-9893518.4399999995"/>
    <n v="0"/>
    <n v="0"/>
    <n v="-9893518.4399999995"/>
    <n v="141474.44"/>
    <n v="-1.4507000000000001E-2"/>
    <x v="1"/>
  </r>
  <r>
    <s v="TAG001473"/>
    <s v="Student Affairs - Dean of Students"/>
    <s v="(Blank)"/>
    <s v="Student Government *1"/>
    <s v="FAU Master Account Set: Budget Pool - Salaries &amp; Benefits (AMP, SP, Faculty)"/>
    <x v="253"/>
    <n v="0"/>
    <n v="0"/>
    <n v="0"/>
    <n v="0"/>
    <n v="0"/>
    <n v="0"/>
    <n v="0"/>
    <n v="0"/>
    <n v="0"/>
    <x v="1"/>
  </r>
  <r>
    <s v="TAG001488"/>
    <s v="Student Government - Conference Travel"/>
    <s v="(Blank)"/>
    <s v="Student Government *1"/>
    <s v="FAU Master Account Set: Budget Pool - Expense"/>
    <x v="130"/>
    <n v="60000"/>
    <n v="0"/>
    <n v="60000"/>
    <n v="31694.06"/>
    <n v="0"/>
    <n v="0"/>
    <n v="31694.06"/>
    <n v="28305.94"/>
    <n v="0.47176600000000002"/>
    <x v="1"/>
  </r>
  <r>
    <s v="TAG001488"/>
    <s v="Student Government - Conference Travel"/>
    <s v="(Blank)"/>
    <s v="Student Government *1"/>
    <s v="FAU Master Account Set: Budget Pool - INTRA-Fund Transfers Out"/>
    <x v="131"/>
    <n v="1680"/>
    <n v="0"/>
    <n v="1680"/>
    <n v="887.44"/>
    <n v="0"/>
    <n v="0"/>
    <n v="887.44"/>
    <n v="792.56"/>
    <n v="0.47176200000000001"/>
    <x v="1"/>
  </r>
  <r>
    <s v="TAG001489"/>
    <s v="Student Government - Program Board"/>
    <s v="(Blank)"/>
    <s v="Student Government *1"/>
    <s v="FAU Master Account Set: Budget Pool - Expense"/>
    <x v="132"/>
    <n v="431000"/>
    <n v="0"/>
    <n v="431000"/>
    <n v="375288.36"/>
    <n v="0"/>
    <n v="0"/>
    <n v="375288.36"/>
    <n v="55711.64"/>
    <n v="0.12926099999999999"/>
    <x v="1"/>
  </r>
  <r>
    <s v="TAG001489"/>
    <s v="Student Government - Program Board"/>
    <s v="(Blank)"/>
    <s v="Student Government *1"/>
    <s v="FAU Master Account Set: Budget Pool - INTRA-Fund Transfers Out"/>
    <x v="133"/>
    <n v="15247.12"/>
    <n v="0"/>
    <n v="15247.12"/>
    <n v="40439.760000000002"/>
    <n v="0"/>
    <n v="0"/>
    <n v="40439.760000000002"/>
    <n v="-25192.639999999999"/>
    <n v="-1.652288"/>
    <x v="1"/>
  </r>
  <r>
    <s v="TAG001489"/>
    <s v="Student Government - Program Board"/>
    <s v="(Blank)"/>
    <s v="Student Government *1"/>
    <s v="FAU Master Account Set: Budget Pool - OPS"/>
    <x v="134"/>
    <n v="113540"/>
    <n v="0"/>
    <n v="113540"/>
    <n v="75936"/>
    <n v="0"/>
    <n v="0"/>
    <n v="75936"/>
    <n v="37604"/>
    <n v="0.33119599999999999"/>
    <x v="1"/>
  </r>
  <r>
    <s v="TAG001490"/>
    <s v="Student Government - S.A.V.I"/>
    <s v="(Blank)"/>
    <s v="Student Government *1"/>
    <s v="FAU Master Account Set: Budget Pool - Expense"/>
    <x v="135"/>
    <n v="20500"/>
    <n v="0"/>
    <n v="20500"/>
    <n v="16004.35"/>
    <n v="0"/>
    <n v="0"/>
    <n v="16004.35"/>
    <n v="4495.6499999999996"/>
    <n v="0.21929999999999999"/>
    <x v="1"/>
  </r>
  <r>
    <s v="TAG001490"/>
    <s v="Student Government - S.A.V.I"/>
    <s v="(Blank)"/>
    <s v="Student Government *1"/>
    <s v="FAU Master Account Set: Budget Pool - INTRA-Fund Transfers Out"/>
    <x v="136"/>
    <n v="1047.76"/>
    <n v="0"/>
    <n v="1047.76"/>
    <n v="1790.56"/>
    <n v="0"/>
    <n v="0"/>
    <n v="1790.56"/>
    <n v="-742.8"/>
    <n v="-0.70894100000000004"/>
    <x v="1"/>
  </r>
  <r>
    <s v="TAG001490"/>
    <s v="Student Government - S.A.V.I"/>
    <s v="(Blank)"/>
    <s v="Student Government *1"/>
    <s v="FAU Master Account Set: Budget Pool - OPS"/>
    <x v="137"/>
    <n v="16920"/>
    <n v="0"/>
    <n v="16920"/>
    <n v="14964"/>
    <n v="0"/>
    <n v="0"/>
    <n v="14964"/>
    <n v="1956"/>
    <n v="0.115603"/>
    <x v="1"/>
  </r>
  <r>
    <s v="TAG001490"/>
    <s v="Student Government - S.A.V.I"/>
    <s v="(Blank)"/>
    <s v="Student Government *1"/>
    <s v="FAU Master Account Set: Budget Pool - Salaries &amp; Benefits (AMP, SP, Faculty)"/>
    <x v="138"/>
    <n v="0"/>
    <n v="0"/>
    <n v="0"/>
    <n v="-1090.6300000000001"/>
    <n v="0"/>
    <n v="0"/>
    <n v="-1090.6300000000001"/>
    <n v="1090.6300000000001"/>
    <n v="0"/>
    <x v="1"/>
  </r>
  <r>
    <s v="TAG001492"/>
    <s v="Director of Student Media"/>
    <s v="(Blank)"/>
    <s v="Student Government *1"/>
    <s v="FAU Master Account Set: Budget Pool - Expense"/>
    <x v="139"/>
    <n v="5722"/>
    <n v="5000"/>
    <n v="10722"/>
    <n v="8411.02"/>
    <n v="0"/>
    <n v="0"/>
    <n v="8411.02"/>
    <n v="2310.98"/>
    <n v="0.21553600000000001"/>
    <x v="1"/>
  </r>
  <r>
    <s v="TAG001492"/>
    <s v="Director of Student Media"/>
    <s v="(Blank)"/>
    <s v="Student Government *1"/>
    <s v="FAU Master Account Set: Budget Pool - INTRA-Fund Transfers Out"/>
    <x v="140"/>
    <n v="6605.45"/>
    <n v="0"/>
    <n v="6605.45"/>
    <n v="5985.16"/>
    <n v="0"/>
    <n v="0"/>
    <n v="5985.16"/>
    <n v="620.29"/>
    <n v="9.3906000000000003E-2"/>
    <x v="1"/>
  </r>
  <r>
    <s v="TAG001492"/>
    <s v="Director of Student Media"/>
    <s v="(Blank)"/>
    <s v="Student Government *1"/>
    <s v="FAU Master Account Set: Budget Pool - Salaries &amp; Benefits (AMP, SP, Faculty)"/>
    <x v="142"/>
    <n v="230187.01"/>
    <n v="-5000"/>
    <n v="225187.01"/>
    <n v="205345.06"/>
    <n v="0"/>
    <n v="0"/>
    <n v="205345.06"/>
    <n v="19841.95"/>
    <n v="8.8112999999999997E-2"/>
    <x v="1"/>
  </r>
  <r>
    <s v="TAG001493"/>
    <s v="SAI Events"/>
    <s v="(Blank)"/>
    <s v="Student Government *1"/>
    <s v="FAU Master Account Set: Budget Pool - Expense"/>
    <x v="143"/>
    <n v="33375"/>
    <n v="0"/>
    <n v="33375"/>
    <n v="26920.34"/>
    <n v="0"/>
    <n v="0"/>
    <n v="26920.34"/>
    <n v="6454.66"/>
    <n v="0.19339799999999999"/>
    <x v="1"/>
  </r>
  <r>
    <s v="TAG001493"/>
    <s v="SAI Events"/>
    <s v="(Blank)"/>
    <s v="Student Government *1"/>
    <s v="FAU Master Account Set: Budget Pool - INTRA-Fund Transfers Out"/>
    <x v="144"/>
    <n v="1418.34"/>
    <n v="0"/>
    <n v="1418.34"/>
    <n v="2367.9"/>
    <n v="0"/>
    <n v="0"/>
    <n v="2367.9"/>
    <n v="-949.56"/>
    <n v="-0.66948700000000005"/>
    <x v="1"/>
  </r>
  <r>
    <s v="TAG001493"/>
    <s v="SAI Events"/>
    <s v="(Blank)"/>
    <s v="Student Government *1"/>
    <s v="FAU Master Account Set: Budget Pool - OPS"/>
    <x v="145"/>
    <n v="17280"/>
    <n v="0"/>
    <n v="17280"/>
    <n v="14094"/>
    <n v="0"/>
    <n v="0"/>
    <n v="14094"/>
    <n v="3186"/>
    <n v="0.18437500000000001"/>
    <x v="1"/>
  </r>
  <r>
    <s v="TAG001494"/>
    <s v="Graduate and Professional Clubs"/>
    <s v="(Blank)"/>
    <s v="Student Government *1"/>
    <s v="FAU Master Account Set: Budget Pool - Expense"/>
    <x v="146"/>
    <n v="40000"/>
    <n v="0"/>
    <n v="40000"/>
    <n v="22813.68"/>
    <n v="0"/>
    <n v="0"/>
    <n v="22813.68"/>
    <n v="17186.32"/>
    <n v="0.42965799999999998"/>
    <x v="1"/>
  </r>
  <r>
    <s v="TAG001494"/>
    <s v="Graduate and Professional Clubs"/>
    <s v="(Blank)"/>
    <s v="Student Government *1"/>
    <s v="FAU Master Account Set: Budget Pool - INTRA-Fund Transfers Out"/>
    <x v="147"/>
    <n v="1120"/>
    <n v="0"/>
    <n v="1120"/>
    <n v="638.79999999999995"/>
    <n v="0"/>
    <n v="0"/>
    <n v="638.79999999999995"/>
    <n v="481.2"/>
    <n v="0.429643"/>
    <x v="1"/>
  </r>
  <r>
    <s v="TAG001495"/>
    <s v="Graduate Student Association"/>
    <s v="(Blank)"/>
    <s v="Student Government *1"/>
    <s v="FAU Master Account Set: Budget Pool - Expense"/>
    <x v="148"/>
    <n v="148000"/>
    <n v="0"/>
    <n v="148000"/>
    <n v="116061.1"/>
    <n v="0"/>
    <n v="0"/>
    <n v="116061.1"/>
    <n v="31938.9"/>
    <n v="0.21580299999999999"/>
    <x v="1"/>
  </r>
  <r>
    <s v="TAG001495"/>
    <s v="Graduate Student Association"/>
    <s v="(Blank)"/>
    <s v="Student Government *1"/>
    <s v="FAU Master Account Set: Budget Pool - INTRA-Fund Transfers Out"/>
    <x v="149"/>
    <n v="5358.22"/>
    <n v="0"/>
    <n v="5358.22"/>
    <n v="5188.91"/>
    <n v="0"/>
    <n v="0"/>
    <n v="5188.91"/>
    <n v="169.31"/>
    <n v="3.1598000000000001E-2"/>
    <x v="1"/>
  </r>
  <r>
    <s v="TAG001495"/>
    <s v="Graduate Student Association"/>
    <s v="(Blank)"/>
    <s v="Student Government *1"/>
    <s v="FAU Master Account Set: Budget Pool - OPS"/>
    <x v="150"/>
    <n v="43365"/>
    <n v="0"/>
    <n v="43365"/>
    <n v="42619.14"/>
    <n v="0"/>
    <n v="0"/>
    <n v="42619.14"/>
    <n v="745.86"/>
    <n v="1.72E-2"/>
    <x v="1"/>
  </r>
  <r>
    <s v="TAG001496"/>
    <s v="Homecoming"/>
    <s v="(Blank)"/>
    <s v="Student Government *1"/>
    <s v="FAU Master Account Set: Budget Pool - Expense"/>
    <x v="151"/>
    <n v="140000"/>
    <n v="0"/>
    <n v="140000"/>
    <n v="107838.84"/>
    <n v="0"/>
    <n v="0"/>
    <n v="107838.84"/>
    <n v="32161.16"/>
    <n v="0.22972300000000001"/>
    <x v="1"/>
  </r>
  <r>
    <s v="TAG001496"/>
    <s v="Homecoming"/>
    <s v="(Blank)"/>
    <s v="Student Government *1"/>
    <s v="FAU Master Account Set: Budget Pool - INTRA-Fund Transfers Out"/>
    <x v="152"/>
    <n v="3920"/>
    <n v="0"/>
    <n v="3920"/>
    <n v="3019.49"/>
    <n v="0"/>
    <n v="0"/>
    <n v="3019.49"/>
    <n v="900.51"/>
    <n v="0.22972200000000001"/>
    <x v="1"/>
  </r>
  <r>
    <s v="TAG001498"/>
    <s v="SAI Collab Events"/>
    <s v="(Blank)"/>
    <s v="Student Government *1"/>
    <s v="FAU Master Account Set: Budget Pool - Expense"/>
    <x v="154"/>
    <n v="12700"/>
    <n v="-4345.2700000000004"/>
    <n v="8354.73"/>
    <n v="2631.68"/>
    <n v="0"/>
    <n v="0"/>
    <n v="2631.68"/>
    <n v="5723.05"/>
    <n v="0.68500700000000003"/>
    <x v="1"/>
  </r>
  <r>
    <s v="TAG001498"/>
    <s v="SAI Collab Events"/>
    <s v="(Blank)"/>
    <s v="Student Government *1"/>
    <s v="FAU Master Account Set: Budget Pool - INTRA-Fund Transfers Out"/>
    <x v="155"/>
    <n v="2266.2399999999998"/>
    <n v="0"/>
    <n v="2266.2399999999998"/>
    <n v="1834.63"/>
    <n v="0"/>
    <n v="0"/>
    <n v="1834.63"/>
    <n v="431.61"/>
    <n v="0.19045100000000001"/>
    <x v="1"/>
  </r>
  <r>
    <s v="TAG001498"/>
    <s v="SAI Collab Events"/>
    <s v="(Blank)"/>
    <s v="Student Government *1"/>
    <s v="FAU Master Account Set: Budget Pool - Salaries &amp; Benefits (AMP, SP, Faculty)"/>
    <x v="156"/>
    <n v="68237"/>
    <n v="4345.2700000000004"/>
    <n v="72582.27"/>
    <n v="62890.66"/>
    <n v="0"/>
    <n v="0"/>
    <n v="62890.66"/>
    <n v="9691.61"/>
    <n v="0.13352600000000001"/>
    <x v="1"/>
  </r>
  <r>
    <s v="TAG001499"/>
    <s v="Student Government - Lobby"/>
    <s v="(Blank)"/>
    <s v="Student Government *1"/>
    <s v="FAU Master Account Set: Budget Pool - Expense"/>
    <x v="157"/>
    <n v="13000"/>
    <n v="0"/>
    <n v="13000"/>
    <n v="12498.49"/>
    <n v="0"/>
    <n v="0"/>
    <n v="12498.49"/>
    <n v="501.51"/>
    <n v="3.8578000000000001E-2"/>
    <x v="1"/>
  </r>
  <r>
    <s v="TAG001499"/>
    <s v="Student Government - Lobby"/>
    <s v="(Blank)"/>
    <s v="Student Government *1"/>
    <s v="FAU Master Account Set: Budget Pool - INTRA-Fund Transfers Out"/>
    <x v="158"/>
    <n v="364"/>
    <n v="0"/>
    <n v="364"/>
    <n v="349.97"/>
    <n v="0"/>
    <n v="0"/>
    <n v="349.97"/>
    <n v="14.03"/>
    <n v="3.8544000000000002E-2"/>
    <x v="1"/>
  </r>
  <r>
    <s v="TAG001500"/>
    <s v="Office of Greek Life"/>
    <s v="(Blank)"/>
    <s v="Student Government *1"/>
    <s v="FAU Master Account Set: Budget Pool - Expense"/>
    <x v="159"/>
    <n v="19000"/>
    <n v="-1561.99"/>
    <n v="17438.009999999998"/>
    <n v="12106.18"/>
    <n v="0"/>
    <n v="0"/>
    <n v="12106.18"/>
    <n v="5331.83"/>
    <n v="0.305759"/>
    <x v="1"/>
  </r>
  <r>
    <s v="TAG001500"/>
    <s v="Office of Greek Life"/>
    <s v="(Blank)"/>
    <s v="Student Government *1"/>
    <s v="FAU Master Account Set: Budget Pool - INTRA-Fund Transfers Out"/>
    <x v="160"/>
    <n v="4855.2299999999996"/>
    <n v="0"/>
    <n v="4855.2299999999996"/>
    <n v="8567.7800000000007"/>
    <n v="0"/>
    <n v="0"/>
    <n v="8567.7800000000007"/>
    <n v="-3712.55"/>
    <n v="-0.76465000000000005"/>
    <x v="1"/>
  </r>
  <r>
    <s v="TAG001500"/>
    <s v="Office of Greek Life"/>
    <s v="(Blank)"/>
    <s v="Student Government *1"/>
    <s v="FAU Master Account Set: Budget Pool - OPS"/>
    <x v="161"/>
    <n v="8100"/>
    <n v="0"/>
    <n v="8100"/>
    <n v="1380"/>
    <n v="0"/>
    <n v="0"/>
    <n v="1380"/>
    <n v="6720"/>
    <n v="0.82962999999999998"/>
    <x v="1"/>
  </r>
  <r>
    <s v="TAG001500"/>
    <s v="Office of Greek Life"/>
    <s v="(Blank)"/>
    <s v="Student Government *1"/>
    <s v="FAU Master Account Set: Budget Pool - Salaries &amp; Benefits (AMP, SP, Faculty)"/>
    <x v="162"/>
    <n v="146301"/>
    <n v="1561.99"/>
    <n v="147862.99"/>
    <n v="147862.97"/>
    <n v="0"/>
    <n v="0"/>
    <n v="147862.97"/>
    <n v="0.02"/>
    <n v="0"/>
    <x v="1"/>
  </r>
  <r>
    <s v="TAG001501"/>
    <s v="Student Accessibility Week"/>
    <s v="(Blank)"/>
    <s v="Student Government *1"/>
    <s v="FAU Master Account Set: Budget Pool - Expense"/>
    <x v="163"/>
    <n v="2000"/>
    <n v="0"/>
    <n v="2000"/>
    <n v="1803.49"/>
    <n v="0"/>
    <n v="0"/>
    <n v="1803.49"/>
    <n v="196.51"/>
    <n v="9.8254999999999995E-2"/>
    <x v="1"/>
  </r>
  <r>
    <s v="TAG001501"/>
    <s v="Student Accessibility Week"/>
    <s v="(Blank)"/>
    <s v="Student Government *1"/>
    <s v="FAU Master Account Set: Budget Pool - INTRA-Fund Transfers Out"/>
    <x v="164"/>
    <n v="56"/>
    <n v="0"/>
    <n v="56"/>
    <n v="50.5"/>
    <n v="0"/>
    <n v="0"/>
    <n v="50.5"/>
    <n v="5.5"/>
    <n v="9.8213999999999996E-2"/>
    <x v="1"/>
  </r>
  <r>
    <s v="TAG001502"/>
    <s v="President Executive Projects"/>
    <s v="(Blank)"/>
    <s v="Student Government *1"/>
    <s v="FAU Master Account Set: Budget Pool - Expense"/>
    <x v="165"/>
    <n v="40000"/>
    <n v="0"/>
    <n v="40000"/>
    <n v="24687.79"/>
    <n v="0"/>
    <n v="0"/>
    <n v="24687.79"/>
    <n v="15312.21"/>
    <n v="0.38280500000000001"/>
    <x v="1"/>
  </r>
  <r>
    <s v="TAG001502"/>
    <s v="President Executive Projects"/>
    <s v="(Blank)"/>
    <s v="Student Government *1"/>
    <s v="FAU Master Account Set: Budget Pool - INTRA-Fund Transfers Out"/>
    <x v="166"/>
    <n v="1120"/>
    <n v="0"/>
    <n v="1120"/>
    <n v="691.25"/>
    <n v="0"/>
    <n v="0"/>
    <n v="691.25"/>
    <n v="428.75"/>
    <n v="0.38281300000000001"/>
    <x v="1"/>
  </r>
  <r>
    <s v="TAG001503"/>
    <s v="Radio Station"/>
    <s v="(Blank)"/>
    <s v="Student Government *1"/>
    <s v="FAU Master Account Set: Budget Pool - Expense"/>
    <x v="167"/>
    <n v="28000"/>
    <n v="0"/>
    <n v="28000"/>
    <n v="19884.099999999999"/>
    <n v="0"/>
    <n v="0"/>
    <n v="19884.099999999999"/>
    <n v="8115.9"/>
    <n v="0.289854"/>
    <x v="1"/>
  </r>
  <r>
    <s v="TAG001503"/>
    <s v="Radio Station"/>
    <s v="(Blank)"/>
    <s v="Student Government *1"/>
    <s v="FAU Master Account Set: Budget Pool - INTRA-Fund Transfers Out"/>
    <x v="168"/>
    <n v="2148.16"/>
    <n v="0"/>
    <n v="2148.16"/>
    <n v="9287.64"/>
    <n v="0"/>
    <n v="0"/>
    <n v="9287.64"/>
    <n v="-7139.48"/>
    <n v="-3.3235329999999998"/>
    <x v="1"/>
  </r>
  <r>
    <s v="TAG001503"/>
    <s v="Radio Station"/>
    <s v="(Blank)"/>
    <s v="Student Government *1"/>
    <s v="FAU Master Account Set: Budget Pool - OPS"/>
    <x v="169"/>
    <n v="48720"/>
    <n v="0"/>
    <n v="48720"/>
    <n v="36500.5"/>
    <n v="0"/>
    <n v="0"/>
    <n v="36500.5"/>
    <n v="12219.5"/>
    <n v="0.25081100000000001"/>
    <x v="1"/>
  </r>
  <r>
    <s v="TAG001504"/>
    <s v="Senate Contingency"/>
    <s v="(Blank)"/>
    <s v="Student Government *1"/>
    <s v="FAU Master Account Set: Budget Pool - Expense"/>
    <x v="170"/>
    <n v="40000"/>
    <n v="0"/>
    <n v="40000"/>
    <n v="8000"/>
    <n v="0"/>
    <n v="0"/>
    <n v="8000"/>
    <n v="32000"/>
    <n v="0.8"/>
    <x v="1"/>
  </r>
  <r>
    <s v="TAG001504"/>
    <s v="Senate Contingency"/>
    <s v="(Blank)"/>
    <s v="Student Government *1"/>
    <s v="FAU Master Account Set: Budget Pool - INTER-Fund Transfers Out"/>
    <x v="254"/>
    <n v="0"/>
    <n v="0"/>
    <n v="0"/>
    <n v="19812"/>
    <n v="0"/>
    <n v="0"/>
    <n v="19812"/>
    <n v="-19812"/>
    <n v="0"/>
    <x v="1"/>
  </r>
  <r>
    <s v="TAG001504"/>
    <s v="Senate Contingency"/>
    <s v="(Blank)"/>
    <s v="Student Government *1"/>
    <s v="FAU Master Account Set: Budget Pool - INTRA-Fund Transfers Out"/>
    <x v="171"/>
    <n v="1120"/>
    <n v="0"/>
    <n v="1120"/>
    <n v="224"/>
    <n v="0"/>
    <n v="0"/>
    <n v="224"/>
    <n v="896"/>
    <n v="0.8"/>
    <x v="1"/>
  </r>
  <r>
    <s v="TAG001505"/>
    <s v="Student Government - Accounting &amp; Budget Office"/>
    <s v="(Blank)"/>
    <s v="Student Government *1"/>
    <s v="FAU Master Account Set: Budget Pool - Expense"/>
    <x v="172"/>
    <n v="8912"/>
    <n v="0.01"/>
    <n v="8912.01"/>
    <n v="7582.78"/>
    <n v="0"/>
    <n v="0"/>
    <n v="7582.78"/>
    <n v="1329.23"/>
    <n v="0.14915"/>
    <x v="1"/>
  </r>
  <r>
    <s v="TAG001505"/>
    <s v="Student Government - Accounting &amp; Budget Office"/>
    <s v="(Blank)"/>
    <s v="Student Government *1"/>
    <s v="FAU Master Account Set: Budget Pool - INTRA-Fund Transfers Out"/>
    <x v="173"/>
    <n v="6453.72"/>
    <n v="0"/>
    <n v="6453.72"/>
    <n v="6373.84"/>
    <n v="0"/>
    <n v="0"/>
    <n v="6373.84"/>
    <n v="79.88"/>
    <n v="1.2377000000000001E-2"/>
    <x v="1"/>
  </r>
  <r>
    <s v="TAG001505"/>
    <s v="Student Government - Accounting &amp; Budget Office"/>
    <s v="(Blank)"/>
    <s v="Student Government *1"/>
    <s v="FAU Master Account Set: Budget Pool - OPS"/>
    <x v="174"/>
    <n v="35330"/>
    <n v="-9265.89"/>
    <n v="26064.11"/>
    <n v="24540.27"/>
    <n v="0"/>
    <n v="0"/>
    <n v="24540.27"/>
    <n v="1523.84"/>
    <n v="5.8465000000000003E-2"/>
    <x v="1"/>
  </r>
  <r>
    <s v="TAG001505"/>
    <s v="Student Government - Accounting &amp; Budget Office"/>
    <s v="(Blank)"/>
    <s v="Student Government *1"/>
    <s v="FAU Master Account Set: Budget Pool - Salaries &amp; Benefits (AMP, SP, Faculty)"/>
    <x v="175"/>
    <n v="186248"/>
    <n v="9265.8799999999992"/>
    <n v="195513.88"/>
    <n v="195513.88"/>
    <n v="0"/>
    <n v="0"/>
    <n v="195513.88"/>
    <n v="0"/>
    <n v="0"/>
    <x v="1"/>
  </r>
  <r>
    <s v="TAG001506"/>
    <s v="Student Government - Elections"/>
    <s v="(Blank)"/>
    <s v="Student Government *1"/>
    <s v="FAU Master Account Set: Budget Pool - Expense"/>
    <x v="176"/>
    <n v="4681"/>
    <n v="-169.2"/>
    <n v="4511.8"/>
    <n v="700.63"/>
    <n v="0"/>
    <n v="0"/>
    <n v="700.63"/>
    <n v="3811.17"/>
    <n v="0.84471200000000002"/>
    <x v="1"/>
  </r>
  <r>
    <s v="TAG001506"/>
    <s v="Student Government - Elections"/>
    <s v="(Blank)"/>
    <s v="Student Government *1"/>
    <s v="FAU Master Account Set: Budget Pool - INTRA-Fund Transfers Out"/>
    <x v="177"/>
    <n v="211.71"/>
    <n v="0"/>
    <n v="211.71"/>
    <n v="589.49"/>
    <n v="0"/>
    <n v="0"/>
    <n v="589.49"/>
    <n v="-377.78"/>
    <n v="-1.784448"/>
    <x v="1"/>
  </r>
  <r>
    <s v="TAG001506"/>
    <s v="Student Government - Elections"/>
    <s v="(Blank)"/>
    <s v="Student Government *1"/>
    <s v="FAU Master Account Set: Budget Pool - OPS"/>
    <x v="178"/>
    <n v="2880"/>
    <n v="169.2"/>
    <n v="3049.2"/>
    <n v="1356"/>
    <n v="0"/>
    <n v="0"/>
    <n v="1356"/>
    <n v="1693.2"/>
    <n v="0.55529300000000004"/>
    <x v="1"/>
  </r>
  <r>
    <s v="TAG001507"/>
    <s v="Student Government - Judicial Branch"/>
    <s v="(Blank)"/>
    <s v="Student Government *1"/>
    <s v="FAU Master Account Set: Budget Pool - Expense"/>
    <x v="179"/>
    <n v="1210"/>
    <n v="0"/>
    <n v="1210"/>
    <n v="1087.3699999999999"/>
    <n v="0"/>
    <n v="0"/>
    <n v="1087.3699999999999"/>
    <n v="122.63"/>
    <n v="0.10134700000000001"/>
    <x v="1"/>
  </r>
  <r>
    <s v="TAG001507"/>
    <s v="Student Government - Judicial Branch"/>
    <s v="(Blank)"/>
    <s v="Student Government *1"/>
    <s v="FAU Master Account Set: Budget Pool - INTRA-Fund Transfers Out"/>
    <x v="180"/>
    <n v="265.72000000000003"/>
    <n v="0"/>
    <n v="265.72000000000003"/>
    <n v="2435.56"/>
    <n v="0"/>
    <n v="0"/>
    <n v="2435.56"/>
    <n v="-2169.84"/>
    <n v="-8.165889"/>
    <x v="1"/>
  </r>
  <r>
    <s v="TAG001507"/>
    <s v="Student Government - Judicial Branch"/>
    <s v="(Blank)"/>
    <s v="Student Government *1"/>
    <s v="FAU Master Account Set: Budget Pool - OPS"/>
    <x v="181"/>
    <n v="8280"/>
    <n v="0"/>
    <n v="8280"/>
    <n v="4522"/>
    <n v="0"/>
    <n v="0"/>
    <n v="4522"/>
    <n v="3758"/>
    <n v="0.45386500000000002"/>
    <x v="1"/>
  </r>
  <r>
    <s v="TAG001508"/>
    <s v="Student Government - Television Station"/>
    <s v="(Blank)"/>
    <s v="Student Government *1"/>
    <s v="FAU Master Account Set: Budget Pool - Expense"/>
    <x v="182"/>
    <n v="29000"/>
    <n v="0"/>
    <n v="29000"/>
    <n v="24503.94"/>
    <n v="0"/>
    <n v="0"/>
    <n v="24503.94"/>
    <n v="4496.0600000000004"/>
    <n v="0.15503700000000001"/>
    <x v="1"/>
  </r>
  <r>
    <s v="TAG001508"/>
    <s v="Student Government - Television Station"/>
    <s v="(Blank)"/>
    <s v="Student Government *1"/>
    <s v="FAU Master Account Set: Budget Pool - INTRA-Fund Transfers Out"/>
    <x v="183"/>
    <n v="2150.4"/>
    <n v="0"/>
    <n v="2150.4"/>
    <n v="5562.06"/>
    <n v="0"/>
    <n v="0"/>
    <n v="5562.06"/>
    <n v="-3411.66"/>
    <n v="-1.5865229999999999"/>
    <x v="1"/>
  </r>
  <r>
    <s v="TAG001508"/>
    <s v="Student Government - Television Station"/>
    <s v="(Blank)"/>
    <s v="Student Government *1"/>
    <s v="FAU Master Account Set: Budget Pool - OPS"/>
    <x v="184"/>
    <n v="47800"/>
    <n v="0"/>
    <n v="47800"/>
    <n v="39160.75"/>
    <n v="0"/>
    <n v="0"/>
    <n v="39160.75"/>
    <n v="8639.25"/>
    <n v="0.18073700000000001"/>
    <x v="1"/>
  </r>
  <r>
    <s v="TAG001509"/>
    <s v="Student Government - Advisor Office"/>
    <s v="(Blank)"/>
    <s v="Student Government *1"/>
    <s v="FAU Master Account Set: Budget Pool - Expense"/>
    <x v="185"/>
    <n v="20100"/>
    <n v="4823.95"/>
    <n v="24923.95"/>
    <n v="13418.73"/>
    <n v="0"/>
    <n v="0"/>
    <n v="13418.73"/>
    <n v="11505.22"/>
    <n v="0.461613"/>
    <x v="1"/>
  </r>
  <r>
    <s v="TAG001509"/>
    <s v="Student Government - Advisor Office"/>
    <s v="(Blank)"/>
    <s v="Student Government *1"/>
    <s v="FAU Master Account Set: Budget Pool - INTRA-Fund Transfers Out"/>
    <x v="186"/>
    <n v="4526.6499999999996"/>
    <n v="0"/>
    <n v="4526.6499999999996"/>
    <n v="4482.84"/>
    <n v="0"/>
    <n v="0"/>
    <n v="4482.84"/>
    <n v="43.81"/>
    <n v="9.6780000000000008E-3"/>
    <x v="1"/>
  </r>
  <r>
    <s v="TAG001509"/>
    <s v="Student Government - Advisor Office"/>
    <s v="(Blank)"/>
    <s v="Student Government *1"/>
    <s v="FAU Master Account Set: Budget Pool - OPS"/>
    <x v="187"/>
    <n v="7840"/>
    <n v="-4824.08"/>
    <n v="3015.92"/>
    <n v="1806"/>
    <n v="0"/>
    <n v="0"/>
    <n v="1806"/>
    <n v="1209.92"/>
    <n v="0.40117799999999998"/>
    <x v="1"/>
  </r>
  <r>
    <s v="TAG001509"/>
    <s v="Student Government - Advisor Office"/>
    <s v="(Blank)"/>
    <s v="Student Government *1"/>
    <s v="FAU Master Account Set: Budget Pool - Salaries &amp; Benefits (AMP, SP, Faculty)"/>
    <x v="188"/>
    <n v="133725.99"/>
    <n v="0.13"/>
    <n v="133726.12"/>
    <n v="101665.94"/>
    <n v="0"/>
    <n v="0"/>
    <n v="101665.94"/>
    <n v="32060.18"/>
    <n v="0.23974500000000001"/>
    <x v="1"/>
  </r>
  <r>
    <s v="TAG001510"/>
    <s v="Student Government - Operations"/>
    <s v="(Blank)"/>
    <s v="Student Government *1"/>
    <s v="FAU Master Account Set: Budget Pool - Expense"/>
    <x v="189"/>
    <n v="80000"/>
    <n v="0"/>
    <n v="80000"/>
    <n v="67962.89"/>
    <n v="0"/>
    <n v="0"/>
    <n v="67962.89"/>
    <n v="12037.11"/>
    <n v="0.15046399999999999"/>
    <x v="1"/>
  </r>
  <r>
    <s v="TAG001510"/>
    <s v="Student Government - Operations"/>
    <s v="(Blank)"/>
    <s v="Student Government *1"/>
    <s v="FAU Master Account Set: Budget Pool - INTRA-Fund Transfers Out"/>
    <x v="190"/>
    <n v="2240"/>
    <n v="0"/>
    <n v="2240"/>
    <n v="1902.96"/>
    <n v="0"/>
    <n v="0"/>
    <n v="1902.96"/>
    <n v="337.04"/>
    <n v="0.15046399999999999"/>
    <x v="1"/>
  </r>
  <r>
    <s v="TAG001511"/>
    <s v="Student Government - Senate"/>
    <s v="(Blank)"/>
    <s v="Student Government *1"/>
    <s v="FAU Master Account Set: Budget Pool - Expense"/>
    <x v="191"/>
    <n v="1500"/>
    <n v="0"/>
    <n v="1500"/>
    <n v="0"/>
    <n v="0"/>
    <n v="0"/>
    <n v="0"/>
    <n v="1500"/>
    <n v="1"/>
    <x v="1"/>
  </r>
  <r>
    <s v="TAG001511"/>
    <s v="Student Government - Senate"/>
    <s v="(Blank)"/>
    <s v="Student Government *1"/>
    <s v="FAU Master Account Set: Budget Pool - INTRA-Fund Transfers Out"/>
    <x v="192"/>
    <n v="42"/>
    <n v="0"/>
    <n v="42"/>
    <n v="0"/>
    <n v="0"/>
    <n v="0"/>
    <n v="0"/>
    <n v="42"/>
    <n v="1"/>
    <x v="1"/>
  </r>
  <r>
    <s v="TAG001513"/>
    <s v="Traditions Projects-Diver. Way"/>
    <s v="(Blank)"/>
    <s v="Student Government *1"/>
    <s v="FAU Master Account Set: Budget Pool - Expense"/>
    <x v="193"/>
    <n v="45000"/>
    <n v="0"/>
    <n v="45000"/>
    <n v="39050.42"/>
    <n v="0"/>
    <n v="0"/>
    <n v="39050.42"/>
    <n v="5949.58"/>
    <n v="0.132213"/>
    <x v="1"/>
  </r>
  <r>
    <s v="TAG001513"/>
    <s v="Traditions Projects-Diver. Way"/>
    <s v="(Blank)"/>
    <s v="Student Government *1"/>
    <s v="FAU Master Account Set: Budget Pool - INTRA-Fund Transfers Out"/>
    <x v="194"/>
    <n v="1260"/>
    <n v="0"/>
    <n v="1260"/>
    <n v="1093.4100000000001"/>
    <n v="0"/>
    <n v="0"/>
    <n v="1093.4100000000001"/>
    <n v="166.59"/>
    <n v="0.132214"/>
    <x v="1"/>
  </r>
  <r>
    <s v="TAG001514"/>
    <s v="University Press Newspaper"/>
    <s v="(Blank)"/>
    <s v="Student Government *1"/>
    <s v="FAU Master Account Set: Budget Pool - Expense"/>
    <x v="195"/>
    <n v="12500"/>
    <n v="0"/>
    <n v="12500"/>
    <n v="9471.6"/>
    <n v="0"/>
    <n v="0"/>
    <n v="9471.6"/>
    <n v="3028.4"/>
    <n v="0.24227199999999999"/>
    <x v="1"/>
  </r>
  <r>
    <s v="TAG001514"/>
    <s v="University Press Newspaper"/>
    <s v="(Blank)"/>
    <s v="Student Government *1"/>
    <s v="FAU Master Account Set: Budget Pool - INTRA-Fund Transfers Out"/>
    <x v="196"/>
    <n v="1668.46"/>
    <n v="0"/>
    <n v="1668.46"/>
    <n v="9939.51"/>
    <n v="0"/>
    <n v="0"/>
    <n v="9939.51"/>
    <n v="-8271.0499999999993"/>
    <n v="-4.9572820000000002"/>
    <x v="1"/>
  </r>
  <r>
    <s v="TAG001514"/>
    <s v="University Press Newspaper"/>
    <s v="(Blank)"/>
    <s v="Student Government *1"/>
    <s v="FAU Master Account Set: Budget Pool - OPS"/>
    <x v="197"/>
    <n v="47088"/>
    <n v="0"/>
    <n v="47088"/>
    <n v="34368"/>
    <n v="0"/>
    <n v="0"/>
    <n v="34368"/>
    <n v="12720"/>
    <n v="0.27013300000000001"/>
    <x v="1"/>
  </r>
  <r>
    <s v="TAG001515"/>
    <s v="University Wide Stipends"/>
    <s v="(Blank)"/>
    <s v="Student Government *1"/>
    <s v="FAU Master Account Set: Budget Pool - Expense"/>
    <x v="198"/>
    <n v="12560"/>
    <n v="0"/>
    <n v="12560"/>
    <n v="7237.54"/>
    <n v="0"/>
    <n v="0"/>
    <n v="7237.54"/>
    <n v="5322.46"/>
    <n v="0.423763"/>
    <x v="1"/>
  </r>
  <r>
    <s v="TAG001515"/>
    <s v="University Wide Stipends"/>
    <s v="(Blank)"/>
    <s v="Student Government *1"/>
    <s v="FAU Master Account Set: Budget Pool - INTRA-Fund Transfers Out"/>
    <x v="199"/>
    <n v="2466.02"/>
    <n v="0"/>
    <n v="2466.02"/>
    <n v="8076.57"/>
    <n v="0"/>
    <n v="0"/>
    <n v="8076.57"/>
    <n v="-5610.55"/>
    <n v="-2.2751489999999999"/>
    <x v="1"/>
  </r>
  <r>
    <s v="TAG001515"/>
    <s v="University Wide Stipends"/>
    <s v="(Blank)"/>
    <s v="Student Government *1"/>
    <s v="FAU Master Account Set: Budget Pool - OPS"/>
    <x v="200"/>
    <n v="75512"/>
    <n v="0"/>
    <n v="75512"/>
    <n v="69586.5"/>
    <n v="0"/>
    <n v="0"/>
    <n v="69586.5"/>
    <n v="5925.5"/>
    <n v="7.8470999999999999E-2"/>
    <x v="1"/>
  </r>
  <r>
    <s v="TAG001516"/>
    <s v="Military and Veterans Student Success Center"/>
    <s v="(Blank)"/>
    <s v="Student Government *1"/>
    <s v="FAU Master Account Set: Budget Pool - Expense"/>
    <x v="201"/>
    <n v="16000"/>
    <n v="0"/>
    <n v="16000"/>
    <n v="13974.27"/>
    <n v="0"/>
    <n v="0"/>
    <n v="13974.27"/>
    <n v="2025.73"/>
    <n v="0.126608"/>
    <x v="1"/>
  </r>
  <r>
    <s v="TAG001516"/>
    <s v="Military and Veterans Student Success Center"/>
    <s v="(Blank)"/>
    <s v="Student Government *1"/>
    <s v="FAU Master Account Set: Budget Pool - INTRA-Fund Transfers Out"/>
    <x v="202"/>
    <n v="448"/>
    <n v="0"/>
    <n v="448"/>
    <n v="391.29"/>
    <n v="0"/>
    <n v="0"/>
    <n v="391.29"/>
    <n v="56.71"/>
    <n v="0.126585"/>
    <x v="1"/>
  </r>
  <r>
    <s v="TAG001517"/>
    <s v="Student Government - Vice President's Executive Project"/>
    <s v="(Blank)"/>
    <s v="Student Government *1"/>
    <s v="FAU Master Account Set: Budget Pool - Expense"/>
    <x v="203"/>
    <n v="9000"/>
    <n v="0"/>
    <n v="9000"/>
    <n v="3183"/>
    <n v="0"/>
    <n v="0"/>
    <n v="3183"/>
    <n v="5817"/>
    <n v="0.64633300000000005"/>
    <x v="1"/>
  </r>
  <r>
    <s v="TAG001517"/>
    <s v="Student Government - Vice President's Executive Project"/>
    <s v="(Blank)"/>
    <s v="Student Government *1"/>
    <s v="FAU Master Account Set: Budget Pool - INTRA-Fund Transfers Out"/>
    <x v="204"/>
    <n v="252"/>
    <n v="0"/>
    <n v="252"/>
    <n v="89.12"/>
    <n v="0"/>
    <n v="0"/>
    <n v="89.12"/>
    <n v="162.88"/>
    <n v="0.64634899999999995"/>
    <x v="1"/>
  </r>
  <r>
    <s v="TAG001518"/>
    <s v="Weeks of Welcome"/>
    <s v="(Blank)"/>
    <s v="Student Government *1"/>
    <s v="FAU Master Account Set: Budget Pool - Expense"/>
    <x v="205"/>
    <n v="10800"/>
    <n v="0"/>
    <n v="10800"/>
    <n v="10732.48"/>
    <n v="0"/>
    <n v="0"/>
    <n v="10732.48"/>
    <n v="67.52"/>
    <n v="6.2519999999999997E-3"/>
    <x v="1"/>
  </r>
  <r>
    <s v="TAG001518"/>
    <s v="Weeks of Welcome"/>
    <s v="(Blank)"/>
    <s v="Student Government *1"/>
    <s v="FAU Master Account Set: Budget Pool - INTRA-Fund Transfers Out"/>
    <x v="206"/>
    <n v="302.39999999999998"/>
    <n v="0"/>
    <n v="302.39999999999998"/>
    <n v="300.51"/>
    <n v="0"/>
    <n v="0"/>
    <n v="300.51"/>
    <n v="1.89"/>
    <n v="6.2500000000000003E-3"/>
    <x v="1"/>
  </r>
  <r>
    <s v="TAG001686"/>
    <s v="Davie/Broward Campus Rec - SG Reserve"/>
    <s v="(Blank)"/>
    <s v="Student Government *1"/>
    <s v="FAU Master Account Set: Budget Pool - Expense"/>
    <x v="207"/>
    <n v="20500"/>
    <n v="0"/>
    <n v="20500"/>
    <n v="8779"/>
    <n v="0"/>
    <n v="0"/>
    <n v="8779"/>
    <n v="11721"/>
    <n v="0.57175600000000004"/>
    <x v="1"/>
  </r>
  <r>
    <s v="TAG001686"/>
    <s v="Davie/Broward Campus Rec - SG Reserve"/>
    <s v="(Blank)"/>
    <s v="Student Government *1"/>
    <s v="FAU Master Account Set: Budget Pool - INTRA-Fund Transfers In"/>
    <x v="255"/>
    <n v="-10000"/>
    <n v="0"/>
    <n v="-10000"/>
    <n v="-10000"/>
    <n v="0"/>
    <n v="0"/>
    <n v="-10000"/>
    <n v="0"/>
    <n v="0"/>
    <x v="1"/>
  </r>
  <r>
    <s v="TAG001686"/>
    <s v="Davie/Broward Campus Rec - SG Reserve"/>
    <s v="(Blank)"/>
    <s v="Student Government *1"/>
    <s v="FAU Master Account Set: Budget Pool - INTRA-Fund Transfers Out"/>
    <x v="208"/>
    <n v="574"/>
    <n v="0"/>
    <n v="574"/>
    <n v="245.81"/>
    <n v="0"/>
    <n v="0"/>
    <n v="245.81"/>
    <n v="328.19"/>
    <n v="0.57176000000000005"/>
    <x v="1"/>
  </r>
  <r>
    <s v="TAG001687"/>
    <s v="Davie Student Union - SG Reserve"/>
    <s v="(Blank)"/>
    <s v="Student Government *1"/>
    <s v="FAU Master Account Set: Budget Pool - Expense"/>
    <x v="209"/>
    <n v="38000"/>
    <n v="0"/>
    <n v="38000"/>
    <n v="0"/>
    <n v="0"/>
    <n v="0"/>
    <n v="0"/>
    <n v="38000"/>
    <n v="1"/>
    <x v="1"/>
  </r>
  <r>
    <s v="TAG001687"/>
    <s v="Davie Student Union - SG Reserve"/>
    <s v="(Blank)"/>
    <s v="Student Government *1"/>
    <s v="FAU Master Account Set: Budget Pool - INTRA-Fund Transfers Out"/>
    <x v="210"/>
    <n v="1064"/>
    <n v="0"/>
    <n v="1064"/>
    <n v="0"/>
    <n v="0"/>
    <n v="0"/>
    <n v="0"/>
    <n v="1064"/>
    <n v="1"/>
    <x v="1"/>
  </r>
  <r>
    <s v="TAG001924"/>
    <s v="Campus Rec Jupiter - SG Reserve"/>
    <s v="(Blank)"/>
    <s v="Student Government *1"/>
    <s v="FAU Master Account Set: Budget Pool - Expense"/>
    <x v="211"/>
    <n v="12000"/>
    <n v="0"/>
    <n v="12000"/>
    <n v="6318.74"/>
    <n v="0"/>
    <n v="0"/>
    <n v="6318.74"/>
    <n v="5681.26"/>
    <n v="0.47343800000000003"/>
    <x v="1"/>
  </r>
  <r>
    <s v="TAG001924"/>
    <s v="Campus Rec Jupiter - SG Reserve"/>
    <s v="(Blank)"/>
    <s v="Student Government *1"/>
    <s v="FAU Master Account Set: Budget Pool - INTRA-Fund Transfers In"/>
    <x v="256"/>
    <n v="-20000"/>
    <n v="0"/>
    <n v="-20000"/>
    <n v="-20000"/>
    <n v="0"/>
    <n v="0"/>
    <n v="-20000"/>
    <n v="0"/>
    <n v="0"/>
    <x v="1"/>
  </r>
  <r>
    <s v="TAG001924"/>
    <s v="Campus Rec Jupiter - SG Reserve"/>
    <s v="(Blank)"/>
    <s v="Student Government *1"/>
    <s v="FAU Master Account Set: Budget Pool - INTRA-Fund Transfers Out"/>
    <x v="212"/>
    <n v="336"/>
    <n v="0"/>
    <n v="336"/>
    <n v="176.92"/>
    <n v="0"/>
    <n v="0"/>
    <n v="176.92"/>
    <n v="159.08000000000001"/>
    <n v="0.47345199999999998"/>
    <x v="1"/>
  </r>
  <r>
    <s v="TAG001927"/>
    <s v="Student Government - Alternative Breaks Revenue"/>
    <s v="(Blank)"/>
    <s v="Student Government *1"/>
    <s v="FAU Master Account Set: Budget Pool - Expense"/>
    <x v="213"/>
    <n v="6120"/>
    <n v="0"/>
    <n v="6120"/>
    <n v="0"/>
    <n v="0"/>
    <n v="0"/>
    <n v="0"/>
    <n v="6120"/>
    <n v="1"/>
    <x v="1"/>
  </r>
  <r>
    <s v="TAG001927"/>
    <s v="Student Government - Alternative Breaks Revenue"/>
    <s v="(Blank)"/>
    <s v="Student Government *1"/>
    <s v="FAU Master Account Set: Budget Pool - INTRA-Fund Transfers Out"/>
    <x v="214"/>
    <n v="171.36"/>
    <n v="0"/>
    <n v="171.36"/>
    <n v="0"/>
    <n v="0"/>
    <n v="0"/>
    <n v="0"/>
    <n v="171.36"/>
    <n v="1"/>
    <x v="1"/>
  </r>
  <r>
    <s v="TAG001927"/>
    <s v="Student Government - Alternative Breaks Revenue"/>
    <s v="(Blank)"/>
    <s v="Student Government *1"/>
    <s v="FAU Master Account Set: Budget Pool - Revenue"/>
    <x v="257"/>
    <n v="-4500"/>
    <n v="0"/>
    <n v="-4500"/>
    <n v="0"/>
    <n v="0"/>
    <n v="0"/>
    <n v="0"/>
    <n v="-4500"/>
    <n v="1"/>
    <x v="1"/>
  </r>
  <r>
    <s v="TAG003502"/>
    <s v="Student Government - Student Involvement"/>
    <s v="(Blank)"/>
    <s v="Student Government *1"/>
    <s v="FAU Master Account Set: Budget Pool - Expense"/>
    <x v="215"/>
    <n v="74084"/>
    <n v="0"/>
    <n v="74084"/>
    <n v="64751.98"/>
    <n v="0"/>
    <n v="0"/>
    <n v="64751.98"/>
    <n v="9332.02"/>
    <n v="0.12596499999999999"/>
    <x v="1"/>
  </r>
  <r>
    <s v="TAG003502"/>
    <s v="Student Government - Student Involvement"/>
    <s v="(Blank)"/>
    <s v="Student Government *1"/>
    <s v="FAU Master Account Set: Budget Pool - INTRA-Fund Transfers Out"/>
    <x v="216"/>
    <n v="15332.73"/>
    <n v="0"/>
    <n v="15332.73"/>
    <n v="21554.720000000001"/>
    <n v="0"/>
    <n v="0"/>
    <n v="21554.720000000001"/>
    <n v="-6221.99"/>
    <n v="-0.40579799999999999"/>
    <x v="1"/>
  </r>
  <r>
    <s v="TAG003502"/>
    <s v="Student Government - Student Involvement"/>
    <s v="(Blank)"/>
    <s v="Student Government *1"/>
    <s v="FAU Master Account Set: Budget Pool - OPS"/>
    <x v="217"/>
    <n v="43200"/>
    <n v="0"/>
    <n v="43200"/>
    <n v="34618"/>
    <n v="0"/>
    <n v="0"/>
    <n v="34618"/>
    <n v="8582"/>
    <n v="0.198657"/>
    <x v="1"/>
  </r>
  <r>
    <s v="TAG003502"/>
    <s v="Student Government - Student Involvement"/>
    <s v="(Blank)"/>
    <s v="Student Government *1"/>
    <s v="FAU Master Account Set: Budget Pool - Salaries &amp; Benefits (AMP, SP, Faculty)"/>
    <x v="218"/>
    <n v="430313.53"/>
    <n v="0"/>
    <n v="430313.53"/>
    <n v="397816.83"/>
    <n v="0"/>
    <n v="0"/>
    <n v="397816.83"/>
    <n v="32496.7"/>
    <n v="7.5519000000000003E-2"/>
    <x v="1"/>
  </r>
  <r>
    <s v="TAG003543"/>
    <s v="Boca Raton Student Union"/>
    <s v="(Blank)"/>
    <s v="Student Government *1"/>
    <s v="FAU Master Account Set: Budget Pool - Expense"/>
    <x v="219"/>
    <n v="0"/>
    <n v="0"/>
    <n v="0"/>
    <n v="0"/>
    <n v="0"/>
    <n v="0"/>
    <n v="0"/>
    <n v="0"/>
    <n v="0"/>
    <x v="1"/>
  </r>
  <r>
    <s v="TAG003543"/>
    <s v="Boca Raton Student Union"/>
    <s v="(Blank)"/>
    <s v="Student Government *1"/>
    <s v="FAU Master Account Set: Budget Pool - INTER-Fund Transfers Out"/>
    <x v="220"/>
    <n v="1754893"/>
    <n v="0"/>
    <n v="1754893"/>
    <n v="1754893"/>
    <n v="0"/>
    <n v="0"/>
    <n v="1754893"/>
    <n v="0"/>
    <n v="0"/>
    <x v="1"/>
  </r>
  <r>
    <s v="TAG003543"/>
    <s v="Boca Raton Student Union"/>
    <s v="(Blank)"/>
    <s v="Student Government *1"/>
    <s v="FAU Master Account Set: Budget Pool - INTRA-Fund Transfers Out"/>
    <x v="258"/>
    <n v="0"/>
    <n v="0"/>
    <n v="0"/>
    <n v="0"/>
    <n v="0"/>
    <n v="0"/>
    <n v="0"/>
    <n v="0"/>
    <n v="0"/>
    <x v="1"/>
  </r>
  <r>
    <s v="TAG004958"/>
    <s v="Student Government - University Mascot"/>
    <s v="(Blank)"/>
    <s v="Student Government *1"/>
    <s v="FAU Master Account Set: Budget Pool - Expense"/>
    <x v="221"/>
    <n v="56000"/>
    <n v="-53371"/>
    <n v="2629"/>
    <n v="226.25"/>
    <n v="0"/>
    <n v="0"/>
    <n v="226.25"/>
    <n v="2402.75"/>
    <n v="0.913941"/>
    <x v="1"/>
  </r>
  <r>
    <s v="TAG004958"/>
    <s v="Student Government - University Mascot"/>
    <s v="(Blank)"/>
    <s v="Student Government *1"/>
    <s v="FAU Master Account Set: Budget Pool - INTRA-Fund Transfers Out"/>
    <x v="222"/>
    <n v="4359.2"/>
    <n v="0"/>
    <n v="4359.2"/>
    <n v="4291.92"/>
    <n v="0"/>
    <n v="0"/>
    <n v="4291.92"/>
    <n v="67.28"/>
    <n v="1.5434E-2"/>
    <x v="1"/>
  </r>
  <r>
    <s v="TAG004958"/>
    <s v="Student Government - University Mascot"/>
    <s v="(Blank)"/>
    <s v="Student Government *1"/>
    <s v="FAU Master Account Set: Budget Pool - OPS"/>
    <x v="223"/>
    <n v="10400"/>
    <n v="53371"/>
    <n v="63771"/>
    <n v="63771"/>
    <n v="0"/>
    <n v="0"/>
    <n v="63771"/>
    <n v="0"/>
    <n v="0"/>
    <x v="1"/>
  </r>
  <r>
    <s v="TAG005101"/>
    <s v="Student Government - University Mascot Revenue"/>
    <s v="(Blank)"/>
    <s v="Student Government *1"/>
    <s v="FAU Master Account Set: Budget Pool - Expense"/>
    <x v="259"/>
    <n v="6000"/>
    <n v="0"/>
    <n v="6000"/>
    <n v="0"/>
    <n v="0"/>
    <n v="0"/>
    <n v="0"/>
    <n v="6000"/>
    <n v="1"/>
    <x v="1"/>
  </r>
  <r>
    <s v="TAG005101"/>
    <s v="Student Government - University Mascot Revenue"/>
    <s v="(Blank)"/>
    <s v="Student Government *1"/>
    <s v="FAU Master Account Set: Budget Pool - INTRA-Fund Transfers In"/>
    <x v="260"/>
    <n v="-2500"/>
    <n v="0"/>
    <n v="-2500"/>
    <n v="-2500"/>
    <n v="0"/>
    <n v="0"/>
    <n v="-2500"/>
    <n v="0"/>
    <n v="0"/>
    <x v="1"/>
  </r>
  <r>
    <s v="TAG005101"/>
    <s v="Student Government - University Mascot Revenue"/>
    <s v="(Blank)"/>
    <s v="Student Government *1"/>
    <s v="FAU Master Account Set: Budget Pool - INTRA-Fund Transfers Out"/>
    <x v="261"/>
    <n v="168"/>
    <n v="0"/>
    <n v="168"/>
    <n v="0"/>
    <n v="0"/>
    <n v="0"/>
    <n v="0"/>
    <n v="168"/>
    <n v="1"/>
    <x v="1"/>
  </r>
  <r>
    <s v="TAG005101"/>
    <s v="Student Government - University Mascot Revenue"/>
    <s v="(Blank)"/>
    <s v="Student Government *1"/>
    <s v="FAU Master Account Set: Budget Pool - Revenue"/>
    <x v="262"/>
    <n v="-1000"/>
    <n v="0"/>
    <n v="-1000"/>
    <n v="0"/>
    <n v="0"/>
    <n v="0"/>
    <n v="0"/>
    <n v="-1000"/>
    <n v="1"/>
    <x v="1"/>
  </r>
  <r>
    <s v="TAG006850"/>
    <s v="Student Government Ride Share"/>
    <s v="(Blank)"/>
    <s v="Student Government *1"/>
    <s v="FAU Master Account Set: Budget Pool - Expense"/>
    <x v="224"/>
    <n v="115000"/>
    <n v="0"/>
    <n v="115000"/>
    <n v="114269.55"/>
    <n v="0"/>
    <n v="0"/>
    <n v="114269.55"/>
    <n v="730.45"/>
    <n v="6.352E-3"/>
    <x v="1"/>
  </r>
  <r>
    <s v="TAG006850"/>
    <s v="Student Government Ride Share"/>
    <s v="(Blank)"/>
    <s v="Student Government *1"/>
    <s v="FAU Master Account Set: Budget Pool - INTRA-Fund Transfers Out"/>
    <x v="225"/>
    <n v="3220"/>
    <n v="0"/>
    <n v="3220"/>
    <n v="3199.54"/>
    <n v="0"/>
    <n v="0"/>
    <n v="3199.54"/>
    <n v="20.46"/>
    <n v="6.3540000000000003E-3"/>
    <x v="1"/>
  </r>
  <r>
    <s v="TAG008792"/>
    <s v="Harbor Branch Oceanographic Institute-HBOI"/>
    <s v="(Blank)"/>
    <s v="Student Government *1"/>
    <s v="FAU Master Account Set: Budget Pool - Expense"/>
    <x v="226"/>
    <n v="17500"/>
    <n v="0"/>
    <n v="17500"/>
    <n v="12595.8"/>
    <n v="0"/>
    <n v="0"/>
    <n v="12595.8"/>
    <n v="4904.2"/>
    <n v="0.28023999999999999"/>
    <x v="1"/>
  </r>
  <r>
    <s v="TAG008792"/>
    <s v="Harbor Branch Oceanographic Institute-HBOI"/>
    <s v="(Blank)"/>
    <s v="Student Government *1"/>
    <s v="FAU Master Account Set: Budget Pool - INTRA-Fund Transfers Out"/>
    <x v="227"/>
    <n v="590.79999999999995"/>
    <n v="0"/>
    <n v="590.79999999999995"/>
    <n v="1587.39"/>
    <n v="0"/>
    <n v="0"/>
    <n v="1587.39"/>
    <n v="-996.59"/>
    <n v="-1.6868479999999999"/>
    <x v="1"/>
  </r>
  <r>
    <s v="TAG008792"/>
    <s v="Harbor Branch Oceanographic Institute-HBOI"/>
    <s v="(Blank)"/>
    <s v="Student Government *1"/>
    <s v="FAU Master Account Set: Budget Pool - OPS"/>
    <x v="228"/>
    <n v="3600"/>
    <n v="0"/>
    <n v="3600"/>
    <n v="1025.28"/>
    <n v="0"/>
    <n v="0"/>
    <n v="1025.28"/>
    <n v="2574.7199999999998"/>
    <n v="0.71519999999999995"/>
    <x v="1"/>
  </r>
  <r>
    <s v="TAG008793"/>
    <s v="Jupiter Contingency"/>
    <s v="(Blank)"/>
    <s v="Student Government *1"/>
    <s v="FAU Master Account Set: Budget Pool - Expense"/>
    <x v="229"/>
    <n v="10000"/>
    <n v="0"/>
    <n v="10000"/>
    <n v="4194.58"/>
    <n v="0"/>
    <n v="0"/>
    <n v="4194.58"/>
    <n v="5805.42"/>
    <n v="0.580542"/>
    <x v="1"/>
  </r>
  <r>
    <s v="TAG008793"/>
    <s v="Jupiter Contingency"/>
    <s v="(Blank)"/>
    <s v="Student Government *1"/>
    <s v="FAU Master Account Set: Budget Pool - INTRA-Fund Transfers Out"/>
    <x v="230"/>
    <n v="280"/>
    <n v="0"/>
    <n v="280"/>
    <n v="117.45"/>
    <n v="0"/>
    <n v="0"/>
    <n v="117.45"/>
    <n v="162.55000000000001"/>
    <n v="0.58053600000000005"/>
    <x v="1"/>
  </r>
  <r>
    <s v="TAG008794"/>
    <s v="Night Owls Jupiter"/>
    <s v="(Blank)"/>
    <s v="Student Government *1"/>
    <s v="FAU Master Account Set: Budget Pool - Expense"/>
    <x v="231"/>
    <n v="1500"/>
    <n v="11.98"/>
    <n v="1511.98"/>
    <n v="1511.98"/>
    <n v="0"/>
    <n v="0"/>
    <n v="1511.98"/>
    <n v="0"/>
    <n v="0"/>
    <x v="1"/>
  </r>
  <r>
    <s v="TAG008794"/>
    <s v="Night Owls Jupiter"/>
    <s v="(Blank)"/>
    <s v="Student Government *1"/>
    <s v="FAU Master Account Set: Budget Pool - INTRA-Fund Transfers Out"/>
    <x v="232"/>
    <n v="442.54"/>
    <n v="0"/>
    <n v="442.54"/>
    <n v="1058.78"/>
    <n v="0"/>
    <n v="0"/>
    <n v="1058.78"/>
    <n v="-616.24"/>
    <n v="-1.3925069999999999"/>
    <x v="1"/>
  </r>
  <r>
    <s v="TAG008794"/>
    <s v="Night Owls Jupiter"/>
    <s v="(Blank)"/>
    <s v="Student Government *1"/>
    <s v="FAU Master Account Set: Budget Pool - OPS"/>
    <x v="233"/>
    <n v="14305"/>
    <n v="-11.98"/>
    <n v="14293.02"/>
    <n v="12830.25"/>
    <n v="0"/>
    <n v="0"/>
    <n v="12830.25"/>
    <n v="1462.77"/>
    <n v="0.102342"/>
    <x v="1"/>
  </r>
  <r>
    <s v="TAG008795"/>
    <s v="Recycling Program Jupiter"/>
    <s v="(Blank)"/>
    <s v="Student Government *1"/>
    <s v="FAU Master Account Set: Budget Pool - Expense"/>
    <x v="263"/>
    <n v="9500"/>
    <n v="0"/>
    <n v="9500"/>
    <n v="9724.14"/>
    <n v="0"/>
    <n v="0"/>
    <n v="9724.14"/>
    <n v="-224.14"/>
    <n v="-2.3594E-2"/>
    <x v="1"/>
  </r>
  <r>
    <s v="TAG008795"/>
    <s v="Recycling Program Jupiter"/>
    <s v="(Blank)"/>
    <s v="Student Government *1"/>
    <s v="FAU Master Account Set: Budget Pool - INTRA-Fund Transfers Out"/>
    <x v="264"/>
    <n v="266"/>
    <n v="0"/>
    <n v="266"/>
    <n v="272.27"/>
    <n v="0"/>
    <n v="0"/>
    <n v="272.27"/>
    <n v="-6.27"/>
    <n v="-2.3571000000000002E-2"/>
    <x v="1"/>
  </r>
  <r>
    <s v="TAG009718"/>
    <s v="SG Campus Initiatives and Project Boca"/>
    <s v="(Blank)"/>
    <s v="Student Government *1"/>
    <s v="FAU Master Account Set: Budget Pool - Expense"/>
    <x v="236"/>
    <n v="35000"/>
    <n v="0"/>
    <n v="35000"/>
    <n v="33424.58"/>
    <n v="0"/>
    <n v="0"/>
    <n v="33424.58"/>
    <n v="1575.42"/>
    <n v="4.5012000000000003E-2"/>
    <x v="1"/>
  </r>
  <r>
    <s v="TAG009718"/>
    <s v="SG Campus Initiatives and Project Boca"/>
    <s v="(Blank)"/>
    <s v="Student Government *1"/>
    <s v="FAU Master Account Set: Budget Pool - INTRA-Fund Transfers Out"/>
    <x v="237"/>
    <n v="980"/>
    <n v="0"/>
    <n v="980"/>
    <n v="935.89"/>
    <n v="0"/>
    <n v="0"/>
    <n v="935.89"/>
    <n v="44.11"/>
    <n v="4.5010000000000001E-2"/>
    <x v="1"/>
  </r>
  <r>
    <s v="TAG010682"/>
    <s v="Multicultural RSO Support"/>
    <s v="(Blank)"/>
    <s v="Student Government *1"/>
    <s v="FAU Master Account Set: Budget Pool - Expense"/>
    <x v="265"/>
    <n v="20000"/>
    <n v="0"/>
    <n v="20000"/>
    <n v="18475.93"/>
    <n v="0"/>
    <n v="0"/>
    <n v="18475.93"/>
    <n v="1524.07"/>
    <n v="7.6203999999999994E-2"/>
    <x v="1"/>
  </r>
  <r>
    <s v="TAG010682"/>
    <s v="Multicultural RSO Support"/>
    <s v="(Blank)"/>
    <s v="Student Government *1"/>
    <s v="FAU Master Account Set: Budget Pool - INTRA-Fund Transfers Out"/>
    <x v="266"/>
    <n v="560"/>
    <n v="0"/>
    <n v="560"/>
    <n v="517.33000000000004"/>
    <n v="0"/>
    <n v="0"/>
    <n v="517.33000000000004"/>
    <n v="42.67"/>
    <n v="7.6196E-2"/>
    <x v="1"/>
  </r>
  <r>
    <s v="TAG000493"/>
    <s v="Jupiter - Burrow Activity Center"/>
    <s v="(Blank)"/>
    <s v="Student Government *1"/>
    <s v="FAU Master Account Set: Budget Pool - Expense"/>
    <x v="0"/>
    <n v="11550"/>
    <n v="-0.08"/>
    <n v="11549.92"/>
    <n v="10432.89"/>
    <n v="0"/>
    <n v="0"/>
    <n v="10432.89"/>
    <n v="1117.03"/>
    <n v="9.6712999999999993E-2"/>
    <x v="2"/>
  </r>
  <r>
    <s v="TAG000493"/>
    <s v="Jupiter - Burrow Activity Center"/>
    <s v="(Blank)"/>
    <s v="Student Government *1"/>
    <s v="FAU Master Account Set: Budget Pool - INTRA-Fund Transfers Out"/>
    <x v="1"/>
    <n v="7775.82"/>
    <n v="0"/>
    <n v="7775.82"/>
    <n v="7612.73"/>
    <n v="0"/>
    <n v="0"/>
    <n v="7612.73"/>
    <n v="163.09"/>
    <n v="2.0974E-2"/>
    <x v="2"/>
  </r>
  <r>
    <s v="TAG000493"/>
    <s v="Jupiter - Burrow Activity Center"/>
    <s v="(Blank)"/>
    <s v="Student Government *1"/>
    <s v="FAU Master Account Set: Budget Pool - OPS"/>
    <x v="2"/>
    <n v="76804"/>
    <n v="-3810.04"/>
    <n v="72993.960000000006"/>
    <n v="68287"/>
    <n v="0"/>
    <n v="0"/>
    <n v="68287"/>
    <n v="4706.96"/>
    <n v="6.4484E-2"/>
    <x v="2"/>
  </r>
  <r>
    <s v="TAG000493"/>
    <s v="Jupiter - Burrow Activity Center"/>
    <s v="(Blank)"/>
    <s v="Student Government *1"/>
    <s v="FAU Master Account Set: Budget Pool - Salaries &amp; Benefits (AMP, SP, Faculty)"/>
    <x v="3"/>
    <n v="153639.74"/>
    <n v="3810.12"/>
    <n v="157449.85999999999"/>
    <n v="157449.78"/>
    <n v="0"/>
    <n v="0"/>
    <n v="157449.78"/>
    <n v="0.08"/>
    <n v="9.9999999999999995E-7"/>
    <x v="2"/>
  </r>
  <r>
    <s v="TAG001230"/>
    <s v="Jupiter Burrow Student Union - SG Reserve"/>
    <s v="P-8660 (R) FY25 - Bldg. MC-03 SR - Jupiter Burrow Flooring &amp; Lighting Renovation"/>
    <s v="Student Government *1"/>
    <s v="FAU Master Account Set: Budget Pool - Expense"/>
    <x v="4"/>
    <n v="0"/>
    <n v="30000"/>
    <n v="30000"/>
    <n v="26050"/>
    <n v="0"/>
    <n v="0"/>
    <n v="26050"/>
    <n v="3950"/>
    <n v="0.13166700000000001"/>
    <x v="2"/>
  </r>
  <r>
    <s v="TAG001230"/>
    <s v="Jupiter Burrow Student Union - SG Reserve"/>
    <s v="(Blank)"/>
    <s v="Student Government *1"/>
    <s v="FAU Master Account Set: Budget Pool - Expense"/>
    <x v="4"/>
    <n v="35000"/>
    <n v="-30000"/>
    <n v="5000"/>
    <n v="4884.16"/>
    <n v="0"/>
    <n v="0"/>
    <n v="4884.16"/>
    <n v="115.84"/>
    <n v="2.3168000000000001E-2"/>
    <x v="2"/>
  </r>
  <r>
    <s v="TAG001230"/>
    <s v="Jupiter Burrow Student Union - SG Reserve"/>
    <s v="(Blank)"/>
    <s v="Student Government *1"/>
    <s v="FAU Master Account Set: Budget Pool - INTRA-Fund Transfers In"/>
    <x v="238"/>
    <n v="-1000"/>
    <n v="0"/>
    <n v="-1000"/>
    <n v="-11895"/>
    <n v="0"/>
    <n v="0"/>
    <n v="-11895"/>
    <n v="10895"/>
    <n v="-10.895"/>
    <x v="2"/>
  </r>
  <r>
    <s v="TAG001230"/>
    <s v="Jupiter Burrow Student Union - SG Reserve"/>
    <s v="(Blank)"/>
    <s v="Student Government *1"/>
    <s v="FAU Master Account Set: Budget Pool - INTRA-Fund Transfers Out"/>
    <x v="5"/>
    <n v="980"/>
    <n v="0"/>
    <n v="980"/>
    <n v="866.15"/>
    <n v="0"/>
    <n v="0"/>
    <n v="866.15"/>
    <n v="113.85"/>
    <n v="0.116173"/>
    <x v="2"/>
  </r>
  <r>
    <s v="TAG001231"/>
    <s v="Boca Rec Fit Equip Replacement - SG Reserve"/>
    <s v="(Blank)"/>
    <s v="Student Government *1"/>
    <s v="FAU Master Account Set: Budget Pool - Expense"/>
    <x v="6"/>
    <n v="115000"/>
    <n v="0"/>
    <n v="115000"/>
    <n v="115000"/>
    <n v="0"/>
    <n v="0"/>
    <n v="115000"/>
    <n v="0"/>
    <n v="0"/>
    <x v="2"/>
  </r>
  <r>
    <s v="TAG001231"/>
    <s v="Boca Rec Fit Equip Replacement - SG Reserve"/>
    <s v="(Blank)"/>
    <s v="Student Government *1"/>
    <s v="FAU Master Account Set: Budget Pool - INTRA-Fund Transfers In"/>
    <x v="239"/>
    <n v="-103100"/>
    <n v="0"/>
    <n v="-103100"/>
    <n v="-103100"/>
    <n v="0"/>
    <n v="0"/>
    <n v="-103100"/>
    <n v="0"/>
    <n v="0"/>
    <x v="2"/>
  </r>
  <r>
    <s v="TAG001231"/>
    <s v="Boca Rec Fit Equip Replacement - SG Reserve"/>
    <s v="(Blank)"/>
    <s v="Student Government *1"/>
    <s v="FAU Master Account Set: Budget Pool - INTRA-Fund Transfers Out"/>
    <x v="7"/>
    <n v="3220"/>
    <n v="0"/>
    <n v="3220"/>
    <n v="3220.01"/>
    <n v="0"/>
    <n v="0"/>
    <n v="3220.01"/>
    <n v="-0.01"/>
    <n v="-3.0000000000000001E-6"/>
    <x v="2"/>
  </r>
  <r>
    <s v="TAG001284"/>
    <s v="VPSA A&amp;S Reserve"/>
    <s v="(Blank)"/>
    <s v="Student Government *1"/>
    <s v="FAU Master Account Set: Budget Pool - Expense"/>
    <x v="240"/>
    <n v="200000"/>
    <n v="0"/>
    <n v="200000"/>
    <n v="0"/>
    <n v="0"/>
    <n v="0"/>
    <n v="0"/>
    <n v="200000"/>
    <n v="1"/>
    <x v="2"/>
  </r>
  <r>
    <s v="TAG001284"/>
    <s v="VPSA A&amp;S Reserve"/>
    <s v="(Blank)"/>
    <s v="Student Government *1"/>
    <s v="FAU Master Account Set: Budget Pool - INTRA-Fund Transfers In"/>
    <x v="241"/>
    <n v="-30000"/>
    <n v="0"/>
    <n v="-30000"/>
    <n v="-30000"/>
    <n v="0"/>
    <n v="0"/>
    <n v="-30000"/>
    <n v="0"/>
    <n v="0"/>
    <x v="2"/>
  </r>
  <r>
    <s v="TAG001284"/>
    <s v="VPSA A&amp;S Reserve"/>
    <s v="(Blank)"/>
    <s v="Student Government *1"/>
    <s v="FAU Master Account Set: Budget Pool - INTRA-Fund Transfers Out"/>
    <x v="8"/>
    <n v="5600"/>
    <n v="0"/>
    <n v="5600"/>
    <n v="0"/>
    <n v="0"/>
    <n v="0"/>
    <n v="0"/>
    <n v="5600"/>
    <n v="1"/>
    <x v="2"/>
  </r>
  <r>
    <s v="TAG001285"/>
    <s v="Radio Station"/>
    <s v="(Blank)"/>
    <s v="Student Government *1"/>
    <s v="FAU Master Account Set: Budget Pool - Expense"/>
    <x v="10"/>
    <n v="5000"/>
    <n v="-2626.24"/>
    <n v="2373.7600000000002"/>
    <n v="233.75"/>
    <n v="0"/>
    <n v="0"/>
    <n v="233.75"/>
    <n v="2140.0100000000002"/>
    <n v="0.901528"/>
    <x v="2"/>
  </r>
  <r>
    <s v="TAG001285"/>
    <s v="Radio Station"/>
    <s v="(Blank)"/>
    <s v="Student Government *1"/>
    <s v="FAU Master Account Set: Budget Pool - INTRA-Fund Transfers Out"/>
    <x v="11"/>
    <n v="408.8"/>
    <n v="0"/>
    <n v="408.8"/>
    <n v="116.23"/>
    <n v="0"/>
    <n v="0"/>
    <n v="116.23"/>
    <n v="292.57"/>
    <n v="0.71567999999999998"/>
    <x v="2"/>
  </r>
  <r>
    <s v="TAG001285"/>
    <s v="Radio Station"/>
    <s v="(Blank)"/>
    <s v="Student Government *1"/>
    <s v="FAU Master Account Set: Budget Pool - OPS"/>
    <x v="12"/>
    <n v="9600"/>
    <n v="0"/>
    <n v="9600"/>
    <n v="1291"/>
    <n v="0"/>
    <n v="0"/>
    <n v="1291"/>
    <n v="8309"/>
    <n v="0.86552099999999998"/>
    <x v="2"/>
  </r>
  <r>
    <s v="TAG001285"/>
    <s v="Radio Station"/>
    <s v="(Blank)"/>
    <s v="Student Government *1"/>
    <s v="FAU Master Account Set: Budget Pool - Revenue"/>
    <x v="242"/>
    <n v="-15000"/>
    <n v="0"/>
    <n v="-15000"/>
    <n v="-10884.26"/>
    <n v="0"/>
    <n v="0"/>
    <n v="-10884.26"/>
    <n v="-4115.74"/>
    <n v="0.27438299999999999"/>
    <x v="2"/>
  </r>
  <r>
    <s v="TAG001285"/>
    <s v="Radio Station"/>
    <s v="(Blank)"/>
    <s v="Student Government *1"/>
    <s v="FAU Master Account Set: Budget Pool - Salaries &amp; Benefits (AMP, SP, Faculty)"/>
    <x v="267"/>
    <n v="0"/>
    <n v="2626.24"/>
    <n v="2626.24"/>
    <n v="2626.24"/>
    <n v="0"/>
    <n v="0"/>
    <n v="2626.24"/>
    <n v="0"/>
    <n v="0"/>
    <x v="2"/>
  </r>
  <r>
    <s v="TAG001286"/>
    <s v="UWC - Owl TV"/>
    <s v="(Blank)"/>
    <s v="Student Government *1"/>
    <s v="FAU Master Account Set: Budget Pool - Expense"/>
    <x v="13"/>
    <n v="10000"/>
    <n v="0"/>
    <n v="10000"/>
    <n v="525"/>
    <n v="0"/>
    <n v="0"/>
    <n v="525"/>
    <n v="9475"/>
    <n v="0.94750000000000001"/>
    <x v="2"/>
  </r>
  <r>
    <s v="TAG001286"/>
    <s v="UWC - Owl TV"/>
    <s v="(Blank)"/>
    <s v="Student Government *1"/>
    <s v="FAU Master Account Set: Budget Pool - INTRA-Fund Transfers Out"/>
    <x v="14"/>
    <n v="280"/>
    <n v="0"/>
    <n v="280"/>
    <n v="14.7"/>
    <n v="0"/>
    <n v="0"/>
    <n v="14.7"/>
    <n v="265.3"/>
    <n v="0.94750000000000001"/>
    <x v="2"/>
  </r>
  <r>
    <s v="TAG001286"/>
    <s v="UWC - Owl TV"/>
    <s v="(Blank)"/>
    <s v="Student Government *1"/>
    <s v="FAU Master Account Set: Budget Pool - Revenue"/>
    <x v="243"/>
    <n v="-10000"/>
    <n v="0"/>
    <n v="-10000"/>
    <n v="-500"/>
    <n v="0"/>
    <n v="0"/>
    <n v="-500"/>
    <n v="-9500"/>
    <n v="0.95"/>
    <x v="2"/>
  </r>
  <r>
    <s v="TAG001288"/>
    <s v="UP Publication"/>
    <s v="(Blank)"/>
    <s v="Student Government *1"/>
    <s v="FAU Master Account Set: Budget Pool - Expense"/>
    <x v="15"/>
    <n v="10000"/>
    <n v="0"/>
    <n v="10000"/>
    <n v="0"/>
    <n v="0"/>
    <n v="0"/>
    <n v="0"/>
    <n v="10000"/>
    <n v="1"/>
    <x v="2"/>
  </r>
  <r>
    <s v="TAG001288"/>
    <s v="UP Publication"/>
    <s v="(Blank)"/>
    <s v="Student Government *1"/>
    <s v="FAU Master Account Set: Budget Pool - INTRA-Fund Transfers Out"/>
    <x v="16"/>
    <n v="280"/>
    <n v="0"/>
    <n v="280"/>
    <n v="0"/>
    <n v="0"/>
    <n v="0"/>
    <n v="0"/>
    <n v="280"/>
    <n v="1"/>
    <x v="2"/>
  </r>
  <r>
    <s v="TAG001288"/>
    <s v="UP Publication"/>
    <s v="(Blank)"/>
    <s v="Student Government *1"/>
    <s v="FAU Master Account Set: Budget Pool - Revenue"/>
    <x v="244"/>
    <n v="-2000"/>
    <n v="0"/>
    <n v="-2000"/>
    <n v="0"/>
    <n v="0"/>
    <n v="0"/>
    <n v="0"/>
    <n v="-2000"/>
    <n v="1"/>
    <x v="2"/>
  </r>
  <r>
    <s v="TAG001289"/>
    <s v="Student Government - Program Board"/>
    <s v="(Blank)"/>
    <s v="Student Government *1"/>
    <s v="FAU Master Account Set: Budget Pool - Expense"/>
    <x v="17"/>
    <n v="4630"/>
    <n v="0"/>
    <n v="4630"/>
    <n v="56.55"/>
    <n v="0"/>
    <n v="0"/>
    <n v="56.55"/>
    <n v="4573.45"/>
    <n v="0.98778600000000005"/>
    <x v="2"/>
  </r>
  <r>
    <s v="TAG001289"/>
    <s v="Student Government - Program Board"/>
    <s v="(Blank)"/>
    <s v="Student Government *1"/>
    <s v="FAU Master Account Set: Budget Pool - INTRA-Fund Transfers Out"/>
    <x v="18"/>
    <n v="129.63999999999999"/>
    <n v="0"/>
    <n v="129.63999999999999"/>
    <n v="1.56"/>
    <n v="0"/>
    <n v="0"/>
    <n v="1.56"/>
    <n v="128.08000000000001"/>
    <n v="0.98796700000000004"/>
    <x v="2"/>
  </r>
  <r>
    <s v="TAG001289"/>
    <s v="Student Government - Program Board"/>
    <s v="(Blank)"/>
    <s v="Student Government *1"/>
    <s v="FAU Master Account Set: Budget Pool - Revenue"/>
    <x v="245"/>
    <n v="-2000"/>
    <n v="0"/>
    <n v="-2000"/>
    <n v="0"/>
    <n v="0"/>
    <n v="0"/>
    <n v="0"/>
    <n v="-2000"/>
    <n v="1"/>
    <x v="2"/>
  </r>
  <r>
    <s v="TAG001290"/>
    <s v="Student Government - Homecoming"/>
    <s v="(Blank)"/>
    <s v="Student Government *1"/>
    <s v="FAU Master Account Set: Budget Pool - Expense"/>
    <x v="246"/>
    <n v="2300"/>
    <n v="0"/>
    <n v="2300"/>
    <n v="0"/>
    <n v="0"/>
    <n v="0"/>
    <n v="0"/>
    <n v="2300"/>
    <n v="1"/>
    <x v="2"/>
  </r>
  <r>
    <s v="TAG001290"/>
    <s v="Student Government - Homecoming"/>
    <s v="(Blank)"/>
    <s v="Student Government *1"/>
    <s v="FAU Master Account Set: Budget Pool - INTRA-Fund Transfers Out"/>
    <x v="247"/>
    <n v="64.400000000000006"/>
    <n v="0"/>
    <n v="64.400000000000006"/>
    <n v="0"/>
    <n v="0"/>
    <n v="0"/>
    <n v="0"/>
    <n v="64.400000000000006"/>
    <n v="1"/>
    <x v="2"/>
  </r>
  <r>
    <s v="TAG001290"/>
    <s v="Student Government - Homecoming"/>
    <s v="(Blank)"/>
    <s v="Student Government *1"/>
    <s v="FAU Master Account Set: Budget Pool - Revenue"/>
    <x v="268"/>
    <n v="-2000"/>
    <n v="0"/>
    <n v="-2000"/>
    <n v="0"/>
    <n v="0"/>
    <n v="0"/>
    <n v="0"/>
    <n v="-2000"/>
    <n v="1"/>
    <x v="2"/>
  </r>
  <r>
    <s v="TAG001291"/>
    <s v="Student Government - Revenue"/>
    <s v="(Blank)"/>
    <s v="Student Government *1"/>
    <s v="FAU Master Account Set: Budget Pool - Expense"/>
    <x v="19"/>
    <n v="250000"/>
    <n v="-5544.54"/>
    <n v="244455.46"/>
    <n v="254197.45"/>
    <n v="0"/>
    <n v="0"/>
    <n v="254197.45"/>
    <n v="-9741.99"/>
    <n v="-3.9851999999999999E-2"/>
    <x v="2"/>
  </r>
  <r>
    <s v="TAG001291"/>
    <s v="Student Government - Revenue"/>
    <s v="(Blank)"/>
    <s v="Student Government *1"/>
    <s v="FAU Master Account Set: Budget Pool - INTRA-Fund Transfers In"/>
    <x v="249"/>
    <n v="0"/>
    <n v="0"/>
    <n v="0"/>
    <n v="-350000"/>
    <n v="0"/>
    <n v="0"/>
    <n v="-350000"/>
    <n v="350000"/>
    <n v="0"/>
    <x v="2"/>
  </r>
  <r>
    <s v="TAG001291"/>
    <s v="Student Government - Revenue"/>
    <s v="(Blank)"/>
    <s v="Student Government *1"/>
    <s v="FAU Master Account Set: Budget Pool - INTRA-Fund Transfers Out"/>
    <x v="20"/>
    <n v="7000"/>
    <n v="0"/>
    <n v="7000"/>
    <n v="7272.76"/>
    <n v="0"/>
    <n v="0"/>
    <n v="7272.76"/>
    <n v="-272.76"/>
    <n v="-3.8966000000000001E-2"/>
    <x v="2"/>
  </r>
  <r>
    <s v="TAG001291"/>
    <s v="Student Government - Revenue"/>
    <s v="(Blank)"/>
    <s v="Student Government *1"/>
    <s v="FAU Master Account Set: Budget Pool - OPS"/>
    <x v="21"/>
    <n v="0"/>
    <n v="325"/>
    <n v="325"/>
    <n v="325"/>
    <n v="0"/>
    <n v="0"/>
    <n v="325"/>
    <n v="0"/>
    <n v="0"/>
    <x v="2"/>
  </r>
  <r>
    <s v="TAG001291"/>
    <s v="Student Government - Revenue"/>
    <s v="(Blank)"/>
    <s v="Student Government *1"/>
    <s v="FAU Master Account Set: Budget Pool - Salaries &amp; Benefits (AMP, SP, Faculty)"/>
    <x v="269"/>
    <n v="0"/>
    <n v="5219.54"/>
    <n v="5219.54"/>
    <n v="5219.54"/>
    <n v="0"/>
    <n v="0"/>
    <n v="5219.54"/>
    <n v="0"/>
    <n v="0"/>
    <x v="2"/>
  </r>
  <r>
    <s v="TAG001292"/>
    <s v="Student Government - Book Loan Replacement"/>
    <s v="(Blank)"/>
    <s v="Student Government *1"/>
    <s v="FAU Master Account Set: Budget Pool - Expense"/>
    <x v="22"/>
    <n v="1600"/>
    <n v="0"/>
    <n v="1600"/>
    <n v="0"/>
    <n v="0"/>
    <n v="0"/>
    <n v="0"/>
    <n v="1600"/>
    <n v="1"/>
    <x v="2"/>
  </r>
  <r>
    <s v="TAG001292"/>
    <s v="Student Government - Book Loan Replacement"/>
    <s v="(Blank)"/>
    <s v="Student Government *1"/>
    <s v="FAU Master Account Set: Budget Pool - INTRA-Fund Transfers Out"/>
    <x v="23"/>
    <n v="44.8"/>
    <n v="0"/>
    <n v="44.8"/>
    <n v="0"/>
    <n v="0"/>
    <n v="0"/>
    <n v="0"/>
    <n v="44.8"/>
    <n v="1"/>
    <x v="2"/>
  </r>
  <r>
    <s v="TAG001292"/>
    <s v="Student Government - Book Loan Replacement"/>
    <s v="(Blank)"/>
    <s v="Student Government *1"/>
    <s v="FAU Master Account Set: Budget Pool - Revenue"/>
    <x v="250"/>
    <n v="-1680"/>
    <n v="0"/>
    <n v="-1680"/>
    <n v="0"/>
    <n v="0"/>
    <n v="0"/>
    <n v="0"/>
    <n v="-1680"/>
    <n v="1"/>
    <x v="2"/>
  </r>
  <r>
    <s v="TAG001294"/>
    <s v="Student Government - Student Life and Recreation - Jupiter"/>
    <s v="(Blank)"/>
    <s v="Student Government *1"/>
    <s v="FAU Master Account Set: Budget Pool - INTER-Fund Transfers Out"/>
    <x v="24"/>
    <n v="307322"/>
    <n v="0"/>
    <n v="307322"/>
    <n v="307322"/>
    <n v="0"/>
    <n v="0"/>
    <n v="307322"/>
    <n v="0"/>
    <n v="0"/>
    <x v="2"/>
  </r>
  <r>
    <s v="TAG001294"/>
    <s v="Student Government - Student Life and Recreation - Jupiter"/>
    <s v="(Blank)"/>
    <s v="Student Government *1"/>
    <s v="FAU Master Account Set: Budget Pool - INTRA-Fund Transfers Out"/>
    <x v="25"/>
    <n v="20000"/>
    <n v="0"/>
    <n v="20000"/>
    <n v="20000"/>
    <n v="0"/>
    <n v="0"/>
    <n v="20000"/>
    <n v="0"/>
    <n v="0"/>
    <x v="2"/>
  </r>
  <r>
    <s v="TAG001295"/>
    <s v="Student Government - Wellness Center - Broward"/>
    <s v="(Blank)"/>
    <s v="Student Government *1"/>
    <s v="FAU Master Account Set: Budget Pool - INTER-Fund Transfers Out"/>
    <x v="26"/>
    <n v="179076"/>
    <n v="0"/>
    <n v="179076"/>
    <n v="179076"/>
    <n v="0"/>
    <n v="0"/>
    <n v="179076"/>
    <n v="0"/>
    <n v="0"/>
    <x v="2"/>
  </r>
  <r>
    <s v="TAG001295"/>
    <s v="Student Government - Wellness Center - Broward"/>
    <s v="(Blank)"/>
    <s v="Student Government *1"/>
    <s v="FAU Master Account Set: Budget Pool - INTRA-Fund Transfers Out"/>
    <x v="27"/>
    <n v="22500"/>
    <n v="0"/>
    <n v="22500"/>
    <n v="22500"/>
    <n v="0"/>
    <n v="0"/>
    <n v="22500"/>
    <n v="0"/>
    <n v="0"/>
    <x v="2"/>
  </r>
  <r>
    <s v="TAG001296"/>
    <s v="Student Government - Owl Production - Broward"/>
    <s v="(Blank)"/>
    <s v="Student Government *1"/>
    <s v="FAU Master Account Set: Budget Pool - Expense"/>
    <x v="28"/>
    <n v="80590"/>
    <n v="0"/>
    <n v="80590"/>
    <n v="72414.16"/>
    <n v="0"/>
    <n v="0"/>
    <n v="72414.16"/>
    <n v="8175.84"/>
    <n v="0.10145"/>
    <x v="2"/>
  </r>
  <r>
    <s v="TAG001296"/>
    <s v="Student Government - Owl Production - Broward"/>
    <s v="(Blank)"/>
    <s v="Student Government *1"/>
    <s v="FAU Master Account Set: Budget Pool - INTRA-Fund Transfers Out"/>
    <x v="29"/>
    <n v="3388.42"/>
    <n v="0"/>
    <n v="3388.42"/>
    <n v="2640.2"/>
    <n v="0"/>
    <n v="0"/>
    <n v="2640.2"/>
    <n v="748.22"/>
    <n v="0.22081700000000001"/>
    <x v="2"/>
  </r>
  <r>
    <s v="TAG001296"/>
    <s v="Student Government - Owl Production - Broward"/>
    <s v="(Blank)"/>
    <s v="Student Government *1"/>
    <s v="FAU Master Account Set: Budget Pool - OPS"/>
    <x v="30"/>
    <n v="40425"/>
    <n v="0"/>
    <n v="40425"/>
    <n v="21878.799999999999"/>
    <n v="0"/>
    <n v="0"/>
    <n v="21878.799999999999"/>
    <n v="18546.2"/>
    <n v="0.45878000000000002"/>
    <x v="2"/>
  </r>
  <r>
    <s v="TAG001297"/>
    <s v="Student Government - Involvement and Leadership - Davie"/>
    <s v="(Blank)"/>
    <s v="Student Government *1"/>
    <s v="FAU Master Account Set: Budget Pool - Expense"/>
    <x v="31"/>
    <n v="8515"/>
    <n v="791.5"/>
    <n v="9306.5"/>
    <n v="9249.6200000000008"/>
    <n v="0"/>
    <n v="0"/>
    <n v="9249.6200000000008"/>
    <n v="56.88"/>
    <n v="6.1120000000000002E-3"/>
    <x v="2"/>
  </r>
  <r>
    <s v="TAG001297"/>
    <s v="Student Government - Involvement and Leadership - Davie"/>
    <s v="(Blank)"/>
    <s v="Student Government *1"/>
    <s v="FAU Master Account Set: Budget Pool - INTRA-Fund Transfers Out"/>
    <x v="32"/>
    <n v="2650.15"/>
    <n v="0"/>
    <n v="2650.15"/>
    <n v="64967.83"/>
    <n v="0"/>
    <n v="0"/>
    <n v="64967.83"/>
    <n v="-62317.68"/>
    <n v="-23.514783999999999"/>
    <x v="2"/>
  </r>
  <r>
    <s v="TAG001297"/>
    <s v="Student Government - Involvement and Leadership - Davie"/>
    <s v="(Blank)"/>
    <s v="Student Government *1"/>
    <s v="FAU Master Account Set: Budget Pool - OPS"/>
    <x v="33"/>
    <n v="12420"/>
    <n v="-191.5"/>
    <n v="12228.5"/>
    <n v="9112.5"/>
    <n v="0"/>
    <n v="0"/>
    <n v="9112.5"/>
    <n v="3116"/>
    <n v="0.25481500000000001"/>
    <x v="2"/>
  </r>
  <r>
    <s v="TAG001297"/>
    <s v="Student Government - Involvement and Leadership - Davie"/>
    <s v="(Blank)"/>
    <s v="Student Government *1"/>
    <s v="FAU Master Account Set: Budget Pool - Salaries &amp; Benefits (AMP, SP, Faculty)"/>
    <x v="34"/>
    <n v="73713.19"/>
    <n v="-600"/>
    <n v="73113.19"/>
    <n v="8908.93"/>
    <n v="0"/>
    <n v="0"/>
    <n v="8908.93"/>
    <n v="64204.26"/>
    <n v="0.87814899999999996"/>
    <x v="2"/>
  </r>
  <r>
    <s v="TAG001298"/>
    <s v="Student Government - Student Accessibility Services Broward"/>
    <s v="(Blank)"/>
    <s v="Student Government *1"/>
    <s v="FAU Master Account Set: Budget Pool - Expense"/>
    <x v="35"/>
    <n v="2000"/>
    <n v="0"/>
    <n v="2000"/>
    <n v="1878.79"/>
    <n v="0"/>
    <n v="0"/>
    <n v="1878.79"/>
    <n v="121.21"/>
    <n v="6.0604999999999999E-2"/>
    <x v="2"/>
  </r>
  <r>
    <s v="TAG001298"/>
    <s v="Student Government - Student Accessibility Services Broward"/>
    <s v="(Blank)"/>
    <s v="Student Government *1"/>
    <s v="FAU Master Account Set: Budget Pool - INTRA-Fund Transfers Out"/>
    <x v="36"/>
    <n v="56"/>
    <n v="0"/>
    <n v="56"/>
    <n v="52.61"/>
    <n v="0"/>
    <n v="0"/>
    <n v="52.61"/>
    <n v="3.39"/>
    <n v="6.0536E-2"/>
    <x v="2"/>
  </r>
  <r>
    <s v="TAG001300"/>
    <s v="Student Government - Achievement Awards - Broward"/>
    <s v="(Blank)"/>
    <s v="Student Government *1"/>
    <s v="FAU Master Account Set: Budget Pool - Expense"/>
    <x v="39"/>
    <n v="5100"/>
    <n v="0"/>
    <n v="5100"/>
    <n v="4149.68"/>
    <n v="0"/>
    <n v="0"/>
    <n v="4149.68"/>
    <n v="950.32"/>
    <n v="0.186337"/>
    <x v="2"/>
  </r>
  <r>
    <s v="TAG001300"/>
    <s v="Student Government - Achievement Awards - Broward"/>
    <s v="(Blank)"/>
    <s v="Student Government *1"/>
    <s v="FAU Master Account Set: Budget Pool - INTRA-Fund Transfers Out"/>
    <x v="40"/>
    <n v="142.80000000000001"/>
    <n v="0"/>
    <n v="142.80000000000001"/>
    <n v="116.19"/>
    <n v="0"/>
    <n v="0"/>
    <n v="116.19"/>
    <n v="26.61"/>
    <n v="0.18634500000000001"/>
    <x v="2"/>
  </r>
  <r>
    <s v="TAG001301"/>
    <s v="Student Government - Broward House Projects"/>
    <s v="(Blank)"/>
    <s v="Student Government *1"/>
    <s v="FAU Master Account Set: Budget Pool - Expense"/>
    <x v="41"/>
    <n v="4050"/>
    <n v="0"/>
    <n v="4050"/>
    <n v="2959.67"/>
    <n v="0"/>
    <n v="0"/>
    <n v="2959.67"/>
    <n v="1090.33"/>
    <n v="0.26921699999999998"/>
    <x v="2"/>
  </r>
  <r>
    <s v="TAG001301"/>
    <s v="Student Government - Broward House Projects"/>
    <s v="(Blank)"/>
    <s v="Student Government *1"/>
    <s v="FAU Master Account Set: Budget Pool - INTRA-Fund Transfers Out"/>
    <x v="42"/>
    <n v="113.4"/>
    <n v="0"/>
    <n v="113.4"/>
    <n v="82.88"/>
    <n v="0"/>
    <n v="0"/>
    <n v="82.88"/>
    <n v="30.52"/>
    <n v="0.26913599999999999"/>
    <x v="2"/>
  </r>
  <r>
    <s v="TAG001307"/>
    <s v="Student Government - Cultural Awareness - Broward"/>
    <s v="(Blank)"/>
    <s v="Student Government *1"/>
    <s v="FAU Master Account Set: Budget Pool - INTRA-Fund Transfers Out"/>
    <x v="45"/>
    <n v="0"/>
    <n v="0"/>
    <n v="0"/>
    <n v="0"/>
    <n v="0"/>
    <n v="0"/>
    <n v="0"/>
    <n v="0"/>
    <n v="0"/>
    <x v="2"/>
  </r>
  <r>
    <s v="TAG001307"/>
    <s v="Student Government - Cultural Awareness - Broward"/>
    <s v="(Blank)"/>
    <s v="Student Government *1"/>
    <s v="FAU Master Account Set: Budget Pool - OPS"/>
    <x v="46"/>
    <n v="0"/>
    <n v="0"/>
    <n v="0"/>
    <n v="0"/>
    <n v="0"/>
    <n v="0"/>
    <n v="0"/>
    <n v="0"/>
    <n v="0"/>
    <x v="2"/>
  </r>
  <r>
    <s v="TAG001308"/>
    <s v="Broward Campus - Student Services"/>
    <s v="(Blank)"/>
    <s v="Student Government *1"/>
    <s v="FAU Master Account Set: Budget Pool - Expense"/>
    <x v="47"/>
    <n v="15000"/>
    <n v="0"/>
    <n v="15000"/>
    <n v="13575.23"/>
    <n v="0"/>
    <n v="0"/>
    <n v="13575.23"/>
    <n v="1424.77"/>
    <n v="9.4985E-2"/>
    <x v="2"/>
  </r>
  <r>
    <s v="TAG001308"/>
    <s v="Broward Campus - Student Services"/>
    <s v="(Blank)"/>
    <s v="Student Government *1"/>
    <s v="FAU Master Account Set: Budget Pool - INTRA-Fund Transfers Out"/>
    <x v="48"/>
    <n v="1115.52"/>
    <n v="0"/>
    <n v="1115.52"/>
    <n v="997.32"/>
    <n v="0"/>
    <n v="0"/>
    <n v="997.32"/>
    <n v="118.2"/>
    <n v="0.10596"/>
    <x v="2"/>
  </r>
  <r>
    <s v="TAG001308"/>
    <s v="Broward Campus - Student Services"/>
    <s v="(Blank)"/>
    <s v="Student Government *1"/>
    <s v="FAU Master Account Set: Budget Pool - OPS"/>
    <x v="270"/>
    <n v="24840"/>
    <n v="0"/>
    <n v="24840"/>
    <n v="22042.5"/>
    <n v="0"/>
    <n v="0"/>
    <n v="22042.5"/>
    <n v="2797.5"/>
    <n v="0.112621"/>
    <x v="2"/>
  </r>
  <r>
    <s v="TAG001309"/>
    <s v="Student Government - Operations - Davie"/>
    <s v="(Blank)"/>
    <s v="Student Government *1"/>
    <s v="FAU Master Account Set: Budget Pool - Expense"/>
    <x v="49"/>
    <n v="91972"/>
    <n v="-0.05"/>
    <n v="91971.95"/>
    <n v="83224.070000000007"/>
    <n v="0"/>
    <n v="0"/>
    <n v="83224.070000000007"/>
    <n v="8747.8799999999992"/>
    <n v="9.5115000000000005E-2"/>
    <x v="2"/>
  </r>
  <r>
    <s v="TAG001309"/>
    <s v="Student Government - Operations - Davie"/>
    <s v="(Blank)"/>
    <s v="Student Government *1"/>
    <s v="FAU Master Account Set: Budget Pool - INTRA-Fund Transfers Out"/>
    <x v="50"/>
    <n v="11629.28"/>
    <n v="0"/>
    <n v="11629.28"/>
    <n v="53355.360000000001"/>
    <n v="0"/>
    <n v="0"/>
    <n v="53355.360000000001"/>
    <n v="-41726.080000000002"/>
    <n v="-3.5880179999999999"/>
    <x v="2"/>
  </r>
  <r>
    <s v="TAG001309"/>
    <s v="Student Government - Operations - Davie"/>
    <s v="(Blank)"/>
    <s v="Student Government *1"/>
    <s v="FAU Master Account Set: Budget Pool - OPS"/>
    <x v="51"/>
    <n v="176498"/>
    <n v="-1836.87"/>
    <n v="174661.13"/>
    <n v="131478.79999999999"/>
    <n v="0"/>
    <n v="0"/>
    <n v="131478.79999999999"/>
    <n v="43182.33"/>
    <n v="0.24723500000000001"/>
    <x v="2"/>
  </r>
  <r>
    <s v="TAG001309"/>
    <s v="Student Government - Operations - Davie"/>
    <s v="(Blank)"/>
    <s v="Student Government *1"/>
    <s v="FAU Master Account Set: Budget Pool - Salaries &amp; Benefits (AMP, SP, Faculty)"/>
    <x v="52"/>
    <n v="146861.51999999999"/>
    <n v="1836.92"/>
    <n v="148698.44"/>
    <n v="148620.12"/>
    <n v="0"/>
    <n v="0"/>
    <n v="148620.12"/>
    <n v="78.319999999999993"/>
    <n v="5.2700000000000002E-4"/>
    <x v="2"/>
  </r>
  <r>
    <s v="TAG001310"/>
    <s v="Student Government - Student Volunteer Engagement - Jupiter"/>
    <s v="(Blank)"/>
    <s v="Student Government *1"/>
    <s v="FAU Master Account Set: Budget Pool - Expense"/>
    <x v="53"/>
    <n v="7400"/>
    <n v="0"/>
    <n v="7400"/>
    <n v="6759.99"/>
    <n v="0"/>
    <n v="0"/>
    <n v="6759.99"/>
    <n v="640.01"/>
    <n v="8.6487999999999995E-2"/>
    <x v="2"/>
  </r>
  <r>
    <s v="TAG001310"/>
    <s v="Student Government - Student Volunteer Engagement - Jupiter"/>
    <s v="(Blank)"/>
    <s v="Student Government *1"/>
    <s v="FAU Master Account Set: Budget Pool - INTRA-Fund Transfers Out"/>
    <x v="54"/>
    <n v="207.2"/>
    <n v="0"/>
    <n v="207.2"/>
    <n v="189.28"/>
    <n v="0"/>
    <n v="0"/>
    <n v="189.28"/>
    <n v="17.920000000000002"/>
    <n v="8.6485999999999993E-2"/>
    <x v="2"/>
  </r>
  <r>
    <s v="TAG001311"/>
    <s v="Student Government - Program Board - Jupiter"/>
    <s v="(Blank)"/>
    <s v="Student Government *1"/>
    <s v="FAU Master Account Set: Budget Pool - Expense"/>
    <x v="55"/>
    <n v="96100"/>
    <n v="0"/>
    <n v="96100"/>
    <n v="95108.91"/>
    <n v="0"/>
    <n v="0"/>
    <n v="95108.91"/>
    <n v="991.09"/>
    <n v="1.0312999999999999E-2"/>
    <x v="2"/>
  </r>
  <r>
    <s v="TAG001311"/>
    <s v="Student Government - Program Board - Jupiter"/>
    <s v="(Blank)"/>
    <s v="Student Government *1"/>
    <s v="FAU Master Account Set: Budget Pool - INTRA-Fund Transfers Out"/>
    <x v="56"/>
    <n v="3476.2"/>
    <n v="0"/>
    <n v="3476.2"/>
    <n v="3360.01"/>
    <n v="0"/>
    <n v="0"/>
    <n v="3360.01"/>
    <n v="116.19"/>
    <n v="3.3424000000000002E-2"/>
    <x v="2"/>
  </r>
  <r>
    <s v="TAG001311"/>
    <s v="Student Government - Program Board - Jupiter"/>
    <s v="(Blank)"/>
    <s v="Student Government *1"/>
    <s v="FAU Master Account Set: Budget Pool - OPS"/>
    <x v="57"/>
    <n v="28050"/>
    <n v="0"/>
    <n v="28050"/>
    <n v="24891.25"/>
    <n v="0"/>
    <n v="0"/>
    <n v="24891.25"/>
    <n v="3158.75"/>
    <n v="0.112611"/>
    <x v="2"/>
  </r>
  <r>
    <s v="TAG001313"/>
    <s v="Student Government - Campus Recreation Facility Ops"/>
    <s v="(Blank)"/>
    <s v="Student Government *1"/>
    <s v="FAU Master Account Set: Budget Pool - Expense"/>
    <x v="58"/>
    <n v="0"/>
    <n v="0"/>
    <n v="0"/>
    <n v="25"/>
    <n v="0"/>
    <n v="0"/>
    <n v="25"/>
    <n v="-25"/>
    <n v="0"/>
    <x v="2"/>
  </r>
  <r>
    <s v="TAG001313"/>
    <s v="Student Government - Campus Recreation Facility Ops"/>
    <s v="(Blank)"/>
    <s v="Student Government *1"/>
    <s v="FAU Master Account Set: Budget Pool - INTER-Fund Transfers Out"/>
    <x v="59"/>
    <n v="1777692"/>
    <n v="0"/>
    <n v="1777692"/>
    <n v="1777692"/>
    <n v="0"/>
    <n v="0"/>
    <n v="1777692"/>
    <n v="0"/>
    <n v="0"/>
    <x v="2"/>
  </r>
  <r>
    <s v="TAG001313"/>
    <s v="Student Government - Campus Recreation Facility Ops"/>
    <s v="(Blank)"/>
    <s v="Student Government *1"/>
    <s v="FAU Master Account Set: Budget Pool - INTRA-Fund Transfers Out"/>
    <x v="60"/>
    <n v="103100"/>
    <n v="0"/>
    <n v="103100"/>
    <n v="103100.7"/>
    <n v="0"/>
    <n v="0"/>
    <n v="103100.7"/>
    <n v="-0.7"/>
    <n v="-6.9999999999999999E-6"/>
    <x v="2"/>
  </r>
  <r>
    <s v="TAG001315"/>
    <s v="Student Government - Banquet"/>
    <s v="(Blank)"/>
    <s v="Student Government *1"/>
    <s v="FAU Master Account Set: Budget Pool - Expense"/>
    <x v="61"/>
    <n v="7500"/>
    <n v="0"/>
    <n v="7500"/>
    <n v="7362.64"/>
    <n v="0"/>
    <n v="0"/>
    <n v="7362.64"/>
    <n v="137.36000000000001"/>
    <n v="1.8315000000000001E-2"/>
    <x v="2"/>
  </r>
  <r>
    <s v="TAG001315"/>
    <s v="Student Government - Banquet"/>
    <s v="(Blank)"/>
    <s v="Student Government *1"/>
    <s v="FAU Master Account Set: Budget Pool - INTRA-Fund Transfers Out"/>
    <x v="62"/>
    <n v="210"/>
    <n v="0"/>
    <n v="210"/>
    <n v="206.15"/>
    <n v="0"/>
    <n v="0"/>
    <n v="206.15"/>
    <n v="3.85"/>
    <n v="1.8332999999999999E-2"/>
    <x v="2"/>
  </r>
  <r>
    <s v="TAG001316"/>
    <s v="Student Government - Student Affairs - Jupiter"/>
    <s v="(Blank)"/>
    <s v="Student Government *1"/>
    <s v="FAU Master Account Set: Budget Pool - Expense"/>
    <x v="63"/>
    <n v="7600"/>
    <n v="0"/>
    <n v="7600"/>
    <n v="6571.42"/>
    <n v="0"/>
    <n v="0"/>
    <n v="6571.42"/>
    <n v="1028.58"/>
    <n v="0.13533899999999999"/>
    <x v="2"/>
  </r>
  <r>
    <s v="TAG001316"/>
    <s v="Student Government - Student Affairs - Jupiter"/>
    <s v="(Blank)"/>
    <s v="Student Government *1"/>
    <s v="FAU Master Account Set: Budget Pool - INTRA-Fund Transfers Out"/>
    <x v="64"/>
    <n v="212.8"/>
    <n v="0"/>
    <n v="212.8"/>
    <n v="184.01"/>
    <n v="0"/>
    <n v="0"/>
    <n v="184.01"/>
    <n v="28.79"/>
    <n v="0.13529099999999999"/>
    <x v="2"/>
  </r>
  <r>
    <s v="TAG001317"/>
    <s v="Sport Club Council"/>
    <s v="(Blank)"/>
    <s v="Student Government *1"/>
    <s v="FAU Master Account Set: Budget Pool - Expense"/>
    <x v="65"/>
    <n v="124071"/>
    <n v="25000"/>
    <n v="149071"/>
    <n v="123046.39999999999"/>
    <n v="0"/>
    <n v="0"/>
    <n v="123046.39999999999"/>
    <n v="26024.6"/>
    <n v="0.17457900000000001"/>
    <x v="2"/>
  </r>
  <r>
    <s v="TAG001317"/>
    <s v="Sport Club Council"/>
    <s v="(Blank)"/>
    <s v="Student Government *1"/>
    <s v="FAU Master Account Set: Budget Pool - INTRA-Fund Transfers Out"/>
    <x v="66"/>
    <n v="3637.79"/>
    <n v="700"/>
    <n v="4337.79"/>
    <n v="127055.99"/>
    <n v="0"/>
    <n v="0"/>
    <n v="127055.99"/>
    <n v="-122718.2"/>
    <n v="-28.290502"/>
    <x v="2"/>
  </r>
  <r>
    <s v="TAG001317"/>
    <s v="Sport Club Council"/>
    <s v="(Blank)"/>
    <s v="Student Government *1"/>
    <s v="FAU Master Account Set: Budget Pool - OPS"/>
    <x v="67"/>
    <n v="5850"/>
    <n v="0"/>
    <n v="5850"/>
    <n v="3276"/>
    <n v="0"/>
    <n v="0"/>
    <n v="3276"/>
    <n v="2574"/>
    <n v="0.44"/>
    <x v="2"/>
  </r>
  <r>
    <s v="TAG001319"/>
    <s v="Student Government - House Projects - Jupiter"/>
    <s v="(Blank)"/>
    <s v="Student Government *1"/>
    <s v="FAU Master Account Set: Budget Pool - Expense"/>
    <x v="68"/>
    <n v="3500"/>
    <n v="34.5"/>
    <n v="3534.5"/>
    <n v="1778.95"/>
    <n v="0"/>
    <n v="0"/>
    <n v="1778.95"/>
    <n v="1755.55"/>
    <n v="0.49669000000000002"/>
    <x v="2"/>
  </r>
  <r>
    <s v="TAG001319"/>
    <s v="Student Government - House Projects - Jupiter"/>
    <s v="(Blank)"/>
    <s v="Student Government *1"/>
    <s v="FAU Master Account Set: Budget Pool - INTRA-Fund Transfers Out"/>
    <x v="69"/>
    <n v="98"/>
    <n v="0"/>
    <n v="98"/>
    <n v="48.84"/>
    <n v="0"/>
    <n v="0"/>
    <n v="48.84"/>
    <n v="49.16"/>
    <n v="0.501633"/>
    <x v="2"/>
  </r>
  <r>
    <s v="TAG001319"/>
    <s v="Student Government - House Projects - Jupiter"/>
    <s v="(Blank)"/>
    <s v="Student Government *1"/>
    <s v="FAU Master Account Set: Budget Pool - OPS"/>
    <x v="70"/>
    <n v="0"/>
    <n v="-34.5"/>
    <n v="-34.5"/>
    <n v="-34.5"/>
    <n v="0"/>
    <n v="0"/>
    <n v="-34.5"/>
    <n v="0"/>
    <n v="0"/>
    <x v="2"/>
  </r>
  <r>
    <s v="TAG001320"/>
    <s v="Student Government - House Projects"/>
    <s v="(Blank)"/>
    <s v="Student Government *1"/>
    <s v="FAU Master Account Set: Budget Pool - Expense"/>
    <x v="71"/>
    <n v="4500"/>
    <n v="0"/>
    <n v="4500"/>
    <n v="3939.38"/>
    <n v="0"/>
    <n v="0"/>
    <n v="3939.38"/>
    <n v="560.62"/>
    <n v="0.124582"/>
    <x v="2"/>
  </r>
  <r>
    <s v="TAG001320"/>
    <s v="Student Government - House Projects"/>
    <s v="(Blank)"/>
    <s v="Student Government *1"/>
    <s v="FAU Master Account Set: Budget Pool - INTRA-Fund Transfers Out"/>
    <x v="72"/>
    <n v="126"/>
    <n v="0"/>
    <n v="126"/>
    <n v="110.31"/>
    <n v="0"/>
    <n v="0"/>
    <n v="110.31"/>
    <n v="15.69"/>
    <n v="0.124524"/>
    <x v="2"/>
  </r>
  <r>
    <s v="TAG001321"/>
    <s v="Student Government - Governor Executive Projects Broward"/>
    <s v="(Blank)"/>
    <s v="Student Government *1"/>
    <s v="FAU Master Account Set: Budget Pool - Expense"/>
    <x v="73"/>
    <n v="11480"/>
    <n v="0"/>
    <n v="11480"/>
    <n v="4816.62"/>
    <n v="0"/>
    <n v="0"/>
    <n v="4816.62"/>
    <n v="6663.38"/>
    <n v="0.58043400000000001"/>
    <x v="2"/>
  </r>
  <r>
    <s v="TAG001321"/>
    <s v="Student Government - Governor Executive Projects Broward"/>
    <s v="(Blank)"/>
    <s v="Student Government *1"/>
    <s v="FAU Master Account Set: Budget Pool - INTRA-Fund Transfers Out"/>
    <x v="74"/>
    <n v="321.44"/>
    <n v="0"/>
    <n v="321.44"/>
    <n v="134.86000000000001"/>
    <n v="0"/>
    <n v="0"/>
    <n v="134.86000000000001"/>
    <n v="186.58"/>
    <n v="0.58045000000000002"/>
    <x v="2"/>
  </r>
  <r>
    <s v="TAG001322"/>
    <s v="Student Government - Governor Executive Projects Jupiter"/>
    <s v="(Blank)"/>
    <s v="Student Government *1"/>
    <s v="FAU Master Account Set: Budget Pool - Expense"/>
    <x v="75"/>
    <n v="24650"/>
    <n v="0"/>
    <n v="24650"/>
    <n v="22642.63"/>
    <n v="0"/>
    <n v="0"/>
    <n v="22642.63"/>
    <n v="2007.37"/>
    <n v="8.1434999999999994E-2"/>
    <x v="2"/>
  </r>
  <r>
    <s v="TAG001322"/>
    <s v="Student Government - Governor Executive Projects Jupiter"/>
    <s v="(Blank)"/>
    <s v="Student Government *1"/>
    <s v="FAU Master Account Set: Budget Pool - INTRA-Fund Transfers Out"/>
    <x v="76"/>
    <n v="690.2"/>
    <n v="0"/>
    <n v="690.2"/>
    <n v="634.01"/>
    <n v="0"/>
    <n v="0"/>
    <n v="634.01"/>
    <n v="56.19"/>
    <n v="8.1410999999999997E-2"/>
    <x v="2"/>
  </r>
  <r>
    <s v="TAG001323"/>
    <s v="Student Involvement and Leadership Jupiter"/>
    <s v="(Blank)"/>
    <s v="Student Government *1"/>
    <s v="FAU Master Account Set: Budget Pool - Expense"/>
    <x v="77"/>
    <n v="10650"/>
    <n v="0"/>
    <n v="10650"/>
    <n v="9400.5400000000009"/>
    <n v="0"/>
    <n v="0"/>
    <n v="9400.5400000000009"/>
    <n v="1249.46"/>
    <n v="0.11731999999999999"/>
    <x v="2"/>
  </r>
  <r>
    <s v="TAG001323"/>
    <s v="Student Involvement and Leadership Jupiter"/>
    <s v="(Blank)"/>
    <s v="Student Government *1"/>
    <s v="FAU Master Account Set: Budget Pool - INTRA-Fund Transfers Out"/>
    <x v="78"/>
    <n v="2077.48"/>
    <n v="0"/>
    <n v="2077.48"/>
    <n v="43622.64"/>
    <n v="0"/>
    <n v="0"/>
    <n v="43622.64"/>
    <n v="-41545.160000000003"/>
    <n v="-19.997821999999999"/>
    <x v="2"/>
  </r>
  <r>
    <s v="TAG001323"/>
    <s v="Student Involvement and Leadership Jupiter"/>
    <s v="(Blank)"/>
    <s v="Student Government *1"/>
    <s v="FAU Master Account Set: Budget Pool - Salaries &amp; Benefits (AMP, SP, Faculty)"/>
    <x v="80"/>
    <n v="63545.85"/>
    <n v="0"/>
    <n v="63545.85"/>
    <n v="20767.939999999999"/>
    <n v="0"/>
    <n v="0"/>
    <n v="20767.939999999999"/>
    <n v="42777.91"/>
    <n v="0.67318199999999995"/>
    <x v="2"/>
  </r>
  <r>
    <s v="TAG001324"/>
    <s v="COSO Administration"/>
    <s v="(Blank)"/>
    <s v="Student Government *1"/>
    <s v="FAU Master Account Set: Budget Pool - Expense"/>
    <x v="81"/>
    <n v="31900"/>
    <n v="17896.349999999999"/>
    <n v="49796.35"/>
    <n v="47262"/>
    <n v="0"/>
    <n v="0"/>
    <n v="47262"/>
    <n v="2534.35"/>
    <n v="5.0894000000000002E-2"/>
    <x v="2"/>
  </r>
  <r>
    <s v="TAG001324"/>
    <s v="COSO Administration"/>
    <s v="(Blank)"/>
    <s v="Student Government *1"/>
    <s v="FAU Master Account Set: Budget Pool - INTRA-Fund Transfers Out"/>
    <x v="82"/>
    <n v="1530.2"/>
    <n v="501.1"/>
    <n v="2031.3"/>
    <n v="1631.91"/>
    <n v="0"/>
    <n v="0"/>
    <n v="1631.91"/>
    <n v="399.39"/>
    <n v="0.19661799999999999"/>
    <x v="2"/>
  </r>
  <r>
    <s v="TAG001324"/>
    <s v="COSO Administration"/>
    <s v="(Blank)"/>
    <s v="Student Government *1"/>
    <s v="FAU Master Account Set: Budget Pool - OPS"/>
    <x v="83"/>
    <n v="22750"/>
    <n v="0"/>
    <n v="22750"/>
    <n v="11020.75"/>
    <n v="0"/>
    <n v="0"/>
    <n v="11020.75"/>
    <n v="11729.25"/>
    <n v="0.515571"/>
    <x v="2"/>
  </r>
  <r>
    <s v="TAG001325"/>
    <s v="Campus Student Government Marketing - Jupiter"/>
    <s v="(Blank)"/>
    <s v="Student Government *1"/>
    <s v="FAU Master Account Set: Budget Pool - Expense"/>
    <x v="84"/>
    <n v="5200"/>
    <n v="0"/>
    <n v="5200"/>
    <n v="4780.9799999999996"/>
    <n v="0"/>
    <n v="0"/>
    <n v="4780.9799999999996"/>
    <n v="419.02"/>
    <n v="8.0581E-2"/>
    <x v="2"/>
  </r>
  <r>
    <s v="TAG001325"/>
    <s v="Campus Student Government Marketing - Jupiter"/>
    <s v="(Blank)"/>
    <s v="Student Government *1"/>
    <s v="FAU Master Account Set: Budget Pool - INTRA-Fund Transfers Out"/>
    <x v="85"/>
    <n v="145.6"/>
    <n v="0"/>
    <n v="145.6"/>
    <n v="133.87"/>
    <n v="0"/>
    <n v="0"/>
    <n v="133.87"/>
    <n v="11.73"/>
    <n v="8.0562999999999996E-2"/>
    <x v="2"/>
  </r>
  <r>
    <s v="TAG001326"/>
    <s v="Campus Inter-Club Council - Jupiter"/>
    <s v="(Blank)"/>
    <s v="Student Government *1"/>
    <s v="FAU Master Account Set: Budget Pool - Expense"/>
    <x v="86"/>
    <n v="5250"/>
    <n v="0"/>
    <n v="5250"/>
    <n v="5195.45"/>
    <n v="0"/>
    <n v="0"/>
    <n v="5195.45"/>
    <n v="54.55"/>
    <n v="1.039E-2"/>
    <x v="2"/>
  </r>
  <r>
    <s v="TAG001326"/>
    <s v="Campus Inter-Club Council - Jupiter"/>
    <s v="(Blank)"/>
    <s v="Student Government *1"/>
    <s v="FAU Master Account Set: Budget Pool - INTRA-Fund Transfers Out"/>
    <x v="87"/>
    <n v="147"/>
    <n v="0"/>
    <n v="147"/>
    <n v="145.47"/>
    <n v="0"/>
    <n v="0"/>
    <n v="145.47"/>
    <n v="1.53"/>
    <n v="1.0408000000000001E-2"/>
    <x v="2"/>
  </r>
  <r>
    <s v="TAG001327"/>
    <s v="Campus Club Accounts - Broward"/>
    <s v="(Blank)"/>
    <s v="Student Government *1"/>
    <s v="FAU Master Account Set: Budget Pool - Expense"/>
    <x v="88"/>
    <n v="10017"/>
    <n v="0"/>
    <n v="10017"/>
    <n v="3970.98"/>
    <n v="0"/>
    <n v="0"/>
    <n v="3970.98"/>
    <n v="6046.02"/>
    <n v="0.603576"/>
    <x v="2"/>
  </r>
  <r>
    <s v="TAG001327"/>
    <s v="Campus Club Accounts - Broward"/>
    <s v="(Blank)"/>
    <s v="Student Government *1"/>
    <s v="FAU Master Account Set: Budget Pool - INTRA-Fund Transfers Out"/>
    <x v="89"/>
    <n v="280.48"/>
    <n v="0"/>
    <n v="280.48"/>
    <n v="111.19"/>
    <n v="0"/>
    <n v="0"/>
    <n v="111.19"/>
    <n v="169.29"/>
    <n v="0.60356699999999996"/>
    <x v="2"/>
  </r>
  <r>
    <s v="TAG001328"/>
    <s v="Campus Club Accounts - Jupiter"/>
    <s v="(Blank)"/>
    <s v="Student Government *1"/>
    <s v="FAU Master Account Set: Budget Pool - Expense"/>
    <x v="90"/>
    <n v="18129"/>
    <n v="0"/>
    <n v="18129"/>
    <n v="15757.89"/>
    <n v="0"/>
    <n v="0"/>
    <n v="15757.89"/>
    <n v="2371.11"/>
    <n v="0.13079099999999999"/>
    <x v="2"/>
  </r>
  <r>
    <s v="TAG001328"/>
    <s v="Campus Club Accounts - Jupiter"/>
    <s v="(Blank)"/>
    <s v="Student Government *1"/>
    <s v="FAU Master Account Set: Budget Pool - INTRA-Fund Transfers Out"/>
    <x v="91"/>
    <n v="507.61"/>
    <n v="0"/>
    <n v="507.61"/>
    <n v="441.21"/>
    <n v="0"/>
    <n v="0"/>
    <n v="441.21"/>
    <n v="66.400000000000006"/>
    <n v="0.13081300000000001"/>
    <x v="2"/>
  </r>
  <r>
    <s v="TAG001329"/>
    <s v="Student Government - Stipends - Broward"/>
    <s v="(Blank)"/>
    <s v="Student Government *1"/>
    <s v="FAU Master Account Set: Budget Pool - Expense"/>
    <x v="92"/>
    <n v="450"/>
    <n v="0"/>
    <n v="450"/>
    <n v="336.36"/>
    <n v="0"/>
    <n v="0"/>
    <n v="336.36"/>
    <n v="113.64"/>
    <n v="0.25253300000000001"/>
    <x v="2"/>
  </r>
  <r>
    <s v="TAG001329"/>
    <s v="Student Government - Stipends - Broward"/>
    <s v="(Blank)"/>
    <s v="Student Government *1"/>
    <s v="FAU Master Account Set: Budget Pool - INTRA-Fund Transfers Out"/>
    <x v="93"/>
    <n v="2380.84"/>
    <n v="0"/>
    <n v="2380.84"/>
    <n v="1859.25"/>
    <n v="0"/>
    <n v="0"/>
    <n v="1859.25"/>
    <n v="521.59"/>
    <n v="0.21907799999999999"/>
    <x v="2"/>
  </r>
  <r>
    <s v="TAG001329"/>
    <s v="Student Government - Stipends - Broward"/>
    <s v="(Blank)"/>
    <s v="Student Government *1"/>
    <s v="FAU Master Account Set: Budget Pool - OPS"/>
    <x v="94"/>
    <n v="84580"/>
    <n v="0"/>
    <n v="84580"/>
    <n v="66065.22"/>
    <n v="0"/>
    <n v="0"/>
    <n v="66065.22"/>
    <n v="18514.78"/>
    <n v="0.21890299999999999"/>
    <x v="2"/>
  </r>
  <r>
    <s v="TAG001330"/>
    <s v="Student Government - Stipends"/>
    <s v="(Blank)"/>
    <s v="Student Government *1"/>
    <s v="FAU Master Account Set: Budget Pool - Expense"/>
    <x v="95"/>
    <n v="400"/>
    <n v="0"/>
    <n v="400"/>
    <n v="717.28"/>
    <n v="0"/>
    <n v="0"/>
    <n v="717.28"/>
    <n v="-317.27999999999997"/>
    <n v="-0.79320000000000002"/>
    <x v="2"/>
  </r>
  <r>
    <s v="TAG001330"/>
    <s v="Student Government - Stipends"/>
    <s v="(Blank)"/>
    <s v="Student Government *1"/>
    <s v="FAU Master Account Set: Budget Pool - INTRA-Fund Transfers Out"/>
    <x v="96"/>
    <n v="3293.05"/>
    <n v="0"/>
    <n v="3293.05"/>
    <n v="2520.86"/>
    <n v="0"/>
    <n v="0"/>
    <n v="2520.86"/>
    <n v="772.19"/>
    <n v="0.234491"/>
    <x v="2"/>
  </r>
  <r>
    <s v="TAG001330"/>
    <s v="Student Government - Stipends"/>
    <s v="(Blank)"/>
    <s v="Student Government *1"/>
    <s v="FAU Master Account Set: Budget Pool - OPS"/>
    <x v="97"/>
    <n v="117209"/>
    <n v="0"/>
    <n v="117209"/>
    <n v="89313.26"/>
    <n v="0"/>
    <n v="0"/>
    <n v="89313.26"/>
    <n v="27895.74"/>
    <n v="0.23799999999999999"/>
    <x v="2"/>
  </r>
  <r>
    <s v="TAG001331"/>
    <s v="Student Government - Student Accessibility Services"/>
    <s v="(Blank)"/>
    <s v="Student Government *1"/>
    <s v="FAU Master Account Set: Budget Pool - Expense"/>
    <x v="98"/>
    <n v="8000"/>
    <n v="0"/>
    <n v="8000"/>
    <n v="3842.06"/>
    <n v="0"/>
    <n v="0"/>
    <n v="3842.06"/>
    <n v="4157.9399999999996"/>
    <n v="0.51974299999999996"/>
    <x v="2"/>
  </r>
  <r>
    <s v="TAG001331"/>
    <s v="Student Government - Student Accessibility Services"/>
    <s v="(Blank)"/>
    <s v="Student Government *1"/>
    <s v="FAU Master Account Set: Budget Pool - INTRA-Fund Transfers Out"/>
    <x v="99"/>
    <n v="224"/>
    <n v="0"/>
    <n v="224"/>
    <n v="107.57"/>
    <n v="0"/>
    <n v="0"/>
    <n v="107.57"/>
    <n v="116.43"/>
    <n v="0.51977700000000004"/>
    <x v="2"/>
  </r>
  <r>
    <s v="TAG001332"/>
    <s v="Student Government - Night Owls"/>
    <s v="(Blank)"/>
    <s v="Student Government *1"/>
    <s v="FAU Master Account Set: Budget Pool - Expense"/>
    <x v="100"/>
    <n v="22000"/>
    <n v="0"/>
    <n v="22000"/>
    <n v="19989.810000000001"/>
    <n v="0"/>
    <n v="0"/>
    <n v="19989.810000000001"/>
    <n v="2010.19"/>
    <n v="9.1371999999999995E-2"/>
    <x v="2"/>
  </r>
  <r>
    <s v="TAG001332"/>
    <s v="Student Government - Night Owls"/>
    <s v="(Blank)"/>
    <s v="Student Government *1"/>
    <s v="FAU Master Account Set: Budget Pool - INTRA-Fund Transfers Out"/>
    <x v="101"/>
    <n v="2691.64"/>
    <n v="0"/>
    <n v="2691.64"/>
    <n v="1824.15"/>
    <n v="0"/>
    <n v="0"/>
    <n v="1824.15"/>
    <n v="867.49"/>
    <n v="0.32229000000000002"/>
    <x v="2"/>
  </r>
  <r>
    <s v="TAG001332"/>
    <s v="Student Government - Night Owls"/>
    <s v="(Blank)"/>
    <s v="Student Government *1"/>
    <s v="FAU Master Account Set: Budget Pool - OPS"/>
    <x v="102"/>
    <n v="74130"/>
    <n v="0"/>
    <n v="74130"/>
    <n v="45157.95"/>
    <n v="0"/>
    <n v="0"/>
    <n v="45157.95"/>
    <n v="28972.05"/>
    <n v="0.39082800000000001"/>
    <x v="2"/>
  </r>
  <r>
    <s v="TAG001333"/>
    <s v="Student Government - ICC Revenue - Broward"/>
    <s v="(Blank)"/>
    <s v="Student Government *1"/>
    <s v="FAU Master Account Set: Budget Pool - Expense"/>
    <x v="103"/>
    <n v="2200"/>
    <n v="0"/>
    <n v="2200"/>
    <n v="1416.35"/>
    <n v="0"/>
    <n v="0"/>
    <n v="1416.35"/>
    <n v="783.65"/>
    <n v="0.35620499999999999"/>
    <x v="2"/>
  </r>
  <r>
    <s v="TAG001333"/>
    <s v="Student Government - ICC Revenue - Broward"/>
    <s v="(Blank)"/>
    <s v="Student Government *1"/>
    <s v="FAU Master Account Set: Budget Pool - INTRA-Fund Transfers Out"/>
    <x v="104"/>
    <n v="61.6"/>
    <n v="0"/>
    <n v="61.6"/>
    <n v="39.659999999999997"/>
    <n v="0"/>
    <n v="0"/>
    <n v="39.659999999999997"/>
    <n v="21.94"/>
    <n v="0.35616900000000001"/>
    <x v="2"/>
  </r>
  <r>
    <s v="TAG001334"/>
    <s v="Student Government - Governor - Projects"/>
    <s v="(Blank)"/>
    <s v="Student Government *1"/>
    <s v="FAU Master Account Set: Budget Pool - Expense"/>
    <x v="105"/>
    <n v="27000"/>
    <n v="0"/>
    <n v="27000"/>
    <n v="19683.509999999998"/>
    <n v="0"/>
    <n v="0"/>
    <n v="19683.509999999998"/>
    <n v="7316.49"/>
    <n v="0.27098100000000003"/>
    <x v="2"/>
  </r>
  <r>
    <s v="TAG001334"/>
    <s v="Student Government - Governor - Projects"/>
    <s v="(Blank)"/>
    <s v="Student Government *1"/>
    <s v="FAU Master Account Set: Budget Pool - INTER-Fund Transfers Out"/>
    <x v="271"/>
    <n v="0"/>
    <n v="0"/>
    <n v="0"/>
    <n v="900"/>
    <n v="0"/>
    <n v="0"/>
    <n v="900"/>
    <n v="-900"/>
    <n v="0"/>
    <x v="2"/>
  </r>
  <r>
    <s v="TAG001334"/>
    <s v="Student Government - Governor - Projects"/>
    <s v="(Blank)"/>
    <s v="Student Government *1"/>
    <s v="FAU Master Account Set: Budget Pool - INTRA-Fund Transfers Out"/>
    <x v="106"/>
    <n v="756"/>
    <n v="0"/>
    <n v="756"/>
    <n v="551.13"/>
    <n v="0"/>
    <n v="0"/>
    <n v="551.13"/>
    <n v="204.87"/>
    <n v="0.27099200000000001"/>
    <x v="2"/>
  </r>
  <r>
    <s v="TAG001336"/>
    <s v="Student Government - COSO"/>
    <s v="(Blank)"/>
    <s v="Student Government *1"/>
    <s v="FAU Master Account Set: Budget Pool - Expense"/>
    <x v="107"/>
    <n v="150000"/>
    <n v="-13696.35"/>
    <n v="136303.65"/>
    <n v="99994.07"/>
    <n v="0"/>
    <n v="0"/>
    <n v="99994.07"/>
    <n v="36309.58"/>
    <n v="0.26638699999999998"/>
    <x v="2"/>
  </r>
  <r>
    <s v="TAG001336"/>
    <s v="Student Government - COSO"/>
    <s v="(Blank)"/>
    <s v="Student Government *1"/>
    <s v="FAU Master Account Set: Budget Pool - INTRA-Fund Transfers Out"/>
    <x v="108"/>
    <n v="4200"/>
    <n v="-383.5"/>
    <n v="3816.5"/>
    <n v="74280.88"/>
    <n v="0"/>
    <n v="0"/>
    <n v="74280.88"/>
    <n v="-70464.38"/>
    <n v="-18.463089"/>
    <x v="2"/>
  </r>
  <r>
    <s v="TAG001337"/>
    <s v="Student Government - House Contingency Broward"/>
    <s v="(Blank)"/>
    <s v="Student Government *1"/>
    <s v="FAU Master Account Set: Budget Pool - Expense"/>
    <x v="111"/>
    <n v="3650"/>
    <n v="0"/>
    <n v="3650"/>
    <n v="0"/>
    <n v="0"/>
    <n v="0"/>
    <n v="0"/>
    <n v="3650"/>
    <n v="1"/>
    <x v="2"/>
  </r>
  <r>
    <s v="TAG001337"/>
    <s v="Student Government - House Contingency Broward"/>
    <s v="(Blank)"/>
    <s v="Student Government *1"/>
    <s v="FAU Master Account Set: Budget Pool - INTRA-Fund Transfers Out"/>
    <x v="112"/>
    <n v="102.2"/>
    <n v="0"/>
    <n v="102.2"/>
    <n v="0"/>
    <n v="0"/>
    <n v="0"/>
    <n v="0"/>
    <n v="102.2"/>
    <n v="1"/>
    <x v="2"/>
  </r>
  <r>
    <s v="TAG001339"/>
    <s v="Student Government - Contingency"/>
    <s v="(Blank)"/>
    <s v="Student Government *1"/>
    <s v="FAU Master Account Set: Budget Pool - Expense"/>
    <x v="113"/>
    <n v="48000"/>
    <n v="-7200"/>
    <n v="40800"/>
    <n v="32631.75"/>
    <n v="0"/>
    <n v="0"/>
    <n v="32631.75"/>
    <n v="8168.25"/>
    <n v="0.20020199999999999"/>
    <x v="2"/>
  </r>
  <r>
    <s v="TAG001339"/>
    <s v="Student Government - Contingency"/>
    <s v="(Blank)"/>
    <s v="Student Government *1"/>
    <s v="FAU Master Account Set: Budget Pool - INTRA-Fund Transfers Out"/>
    <x v="114"/>
    <n v="1344"/>
    <n v="-201.6"/>
    <n v="1142.4000000000001"/>
    <n v="913.69"/>
    <n v="0"/>
    <n v="0"/>
    <n v="913.69"/>
    <n v="228.71"/>
    <n v="0.20020099999999999"/>
    <x v="2"/>
  </r>
  <r>
    <s v="TAG001341"/>
    <s v="Student Government - Aids/Peer Education"/>
    <s v="(Blank)"/>
    <s v="Student Government *1"/>
    <s v="FAU Master Account Set: Budget Pool - Expense"/>
    <x v="115"/>
    <n v="18500"/>
    <n v="0"/>
    <n v="18500"/>
    <n v="10035.9"/>
    <n v="0"/>
    <n v="0"/>
    <n v="10035.9"/>
    <n v="8464.1"/>
    <n v="0.45751900000000001"/>
    <x v="2"/>
  </r>
  <r>
    <s v="TAG001341"/>
    <s v="Student Government - Aids/Peer Education"/>
    <s v="(Blank)"/>
    <s v="Student Government *1"/>
    <s v="FAU Master Account Set: Budget Pool - INTRA-Fund Transfers Out"/>
    <x v="116"/>
    <n v="709.1"/>
    <n v="0"/>
    <n v="709.1"/>
    <n v="383.65"/>
    <n v="0"/>
    <n v="0"/>
    <n v="383.65"/>
    <n v="325.45"/>
    <n v="0.45896199999999998"/>
    <x v="2"/>
  </r>
  <r>
    <s v="TAG001341"/>
    <s v="Student Government - Aids/Peer Education"/>
    <s v="(Blank)"/>
    <s v="Student Government *1"/>
    <s v="FAU Master Account Set: Budget Pool - OPS"/>
    <x v="117"/>
    <n v="6825"/>
    <n v="0"/>
    <n v="6825"/>
    <n v="3666"/>
    <n v="0"/>
    <n v="0"/>
    <n v="3666"/>
    <n v="3159"/>
    <n v="0.46285700000000002"/>
    <x v="2"/>
  </r>
  <r>
    <s v="TAG001342"/>
    <s v="Global Programming Boca"/>
    <s v="(Blank)"/>
    <s v="Student Government *1"/>
    <s v="FAU Master Account Set: Budget Pool - Expense"/>
    <x v="118"/>
    <n v="56976"/>
    <n v="-13000"/>
    <n v="43976"/>
    <n v="32264.639999999999"/>
    <n v="0"/>
    <n v="0"/>
    <n v="32264.639999999999"/>
    <n v="11711.36"/>
    <n v="0.26631300000000002"/>
    <x v="2"/>
  </r>
  <r>
    <s v="TAG001342"/>
    <s v="Global Programming Boca"/>
    <s v="(Blank)"/>
    <s v="Student Government *1"/>
    <s v="FAU Master Account Set: Budget Pool - INTRA-Fund Transfers Out"/>
    <x v="119"/>
    <n v="2330.61"/>
    <n v="-364"/>
    <n v="1966.61"/>
    <n v="1308.57"/>
    <n v="0"/>
    <n v="0"/>
    <n v="1308.57"/>
    <n v="658.04"/>
    <n v="0.33460600000000001"/>
    <x v="2"/>
  </r>
  <r>
    <s v="TAG001342"/>
    <s v="Global Programming Boca"/>
    <s v="(Blank)"/>
    <s v="Student Government *1"/>
    <s v="FAU Master Account Set: Budget Pool - OPS"/>
    <x v="120"/>
    <n v="26260"/>
    <n v="0"/>
    <n v="26260"/>
    <n v="14470.3"/>
    <n v="0"/>
    <n v="0"/>
    <n v="14470.3"/>
    <n v="11789.7"/>
    <n v="0.44896000000000003"/>
    <x v="2"/>
  </r>
  <r>
    <s v="TAG001343"/>
    <s v="Student Government - Administration - Broward"/>
    <s v="(Blank)"/>
    <s v="Student Government *1"/>
    <s v="FAU Master Account Set: Budget Pool - Expense"/>
    <x v="121"/>
    <n v="28180"/>
    <n v="0"/>
    <n v="28180"/>
    <n v="25831.57"/>
    <n v="0"/>
    <n v="0"/>
    <n v="25831.57"/>
    <n v="2348.4299999999998"/>
    <n v="8.3336999999999994E-2"/>
    <x v="2"/>
  </r>
  <r>
    <s v="TAG001343"/>
    <s v="Student Government - Administration - Broward"/>
    <s v="(Blank)"/>
    <s v="Student Government *1"/>
    <s v="FAU Master Account Set: Budget Pool - INTRA-Fund Transfers Out"/>
    <x v="122"/>
    <n v="789.04"/>
    <n v="0"/>
    <n v="789.04"/>
    <n v="723.29"/>
    <n v="0"/>
    <n v="0"/>
    <n v="723.29"/>
    <n v="65.75"/>
    <n v="8.3329E-2"/>
    <x v="2"/>
  </r>
  <r>
    <s v="TAG001344"/>
    <s v="Student Government - Administration - Jupiter"/>
    <s v="(Blank)"/>
    <s v="Student Government *1"/>
    <s v="FAU Master Account Set: Budget Pool - Expense"/>
    <x v="123"/>
    <n v="8136"/>
    <n v="0"/>
    <n v="8136"/>
    <n v="3681.47"/>
    <n v="0"/>
    <n v="0"/>
    <n v="3681.47"/>
    <n v="4454.53"/>
    <n v="0.54750900000000002"/>
    <x v="2"/>
  </r>
  <r>
    <s v="TAG001344"/>
    <s v="Student Government - Administration - Jupiter"/>
    <s v="(Blank)"/>
    <s v="Student Government *1"/>
    <s v="FAU Master Account Set: Budget Pool - INTRA-Fund Transfers Out"/>
    <x v="124"/>
    <n v="2600.33"/>
    <n v="0"/>
    <n v="2600.33"/>
    <n v="12860.88"/>
    <n v="0"/>
    <n v="0"/>
    <n v="12860.88"/>
    <n v="-10260.549999999999"/>
    <n v="-3.9458609999999998"/>
    <x v="2"/>
  </r>
  <r>
    <s v="TAG001344"/>
    <s v="Student Government - Administration - Jupiter"/>
    <s v="(Blank)"/>
    <s v="Student Government *1"/>
    <s v="FAU Master Account Set: Budget Pool - OPS"/>
    <x v="125"/>
    <n v="84733"/>
    <n v="0"/>
    <n v="84733"/>
    <n v="66528.66"/>
    <n v="0"/>
    <n v="0"/>
    <n v="66528.66"/>
    <n v="18204.34"/>
    <n v="0.21484400000000001"/>
    <x v="2"/>
  </r>
  <r>
    <s v="TAG001345"/>
    <s v="Student Government - Administration"/>
    <s v="(Blank)"/>
    <s v="Student Government *1"/>
    <s v="FAU Master Account Set: Budget Pool - Expense"/>
    <x v="126"/>
    <n v="20000"/>
    <n v="0"/>
    <n v="20000"/>
    <n v="17933.32"/>
    <n v="0"/>
    <n v="0"/>
    <n v="17933.32"/>
    <n v="2066.6799999999998"/>
    <n v="0.103334"/>
    <x v="2"/>
  </r>
  <r>
    <s v="TAG001345"/>
    <s v="Student Government - Administration"/>
    <s v="(Blank)"/>
    <s v="Student Government *1"/>
    <s v="FAU Master Account Set: Budget Pool - INTRA-Fund Transfers Out"/>
    <x v="127"/>
    <n v="560"/>
    <n v="0"/>
    <n v="560"/>
    <n v="502.13"/>
    <n v="0"/>
    <n v="0"/>
    <n v="502.13"/>
    <n v="57.87"/>
    <n v="0.103339"/>
    <x v="2"/>
  </r>
  <r>
    <s v="TAG001347"/>
    <s v="Unallocated Student Activity Fees"/>
    <s v="BT-685 FY18-CI+D - Student Union Renovation - Boca"/>
    <s v="Student Government *1"/>
    <s v="FAU Master Account Set: Budget Pool - Expense"/>
    <x v="128"/>
    <n v="0"/>
    <n v="848040"/>
    <n v="848040"/>
    <n v="0"/>
    <n v="0"/>
    <n v="0"/>
    <n v="0"/>
    <n v="848040"/>
    <n v="1"/>
    <x v="2"/>
  </r>
  <r>
    <s v="TAG001347"/>
    <s v="Unallocated Student Activity Fees"/>
    <s v="(Blank)"/>
    <s v="Student Government *1"/>
    <s v="FAU Master Account Set: Budget Pool - Expense"/>
    <x v="128"/>
    <n v="1605000"/>
    <n v="-848040"/>
    <n v="756960"/>
    <n v="812274.2"/>
    <n v="0"/>
    <n v="0"/>
    <n v="812274.2"/>
    <n v="-55314.2"/>
    <n v="-7.3074E-2"/>
    <x v="2"/>
  </r>
  <r>
    <s v="TAG001347"/>
    <s v="Unallocated Student Activity Fees"/>
    <s v="(Blank)"/>
    <s v="Student Government *1"/>
    <s v="FAU Master Account Set: Budget Pool - INTER-Fund Transfers Out"/>
    <x v="272"/>
    <n v="0"/>
    <n v="0"/>
    <n v="0"/>
    <n v="63684"/>
    <n v="0"/>
    <n v="0"/>
    <n v="63684"/>
    <n v="-63684"/>
    <n v="0"/>
    <x v="2"/>
  </r>
  <r>
    <s v="TAG001347"/>
    <s v="Unallocated Student Activity Fees"/>
    <s v="(Blank)"/>
    <s v="Student Government *1"/>
    <s v="FAU Master Account Set: Budget Pool - INTRA-Fund Transfers Out"/>
    <x v="129"/>
    <n v="74940"/>
    <n v="0"/>
    <n v="74940"/>
    <n v="34419.74"/>
    <n v="0"/>
    <n v="0"/>
    <n v="34419.74"/>
    <n v="40520.26"/>
    <n v="0.54070300000000004"/>
    <x v="2"/>
  </r>
  <r>
    <s v="TAG001347"/>
    <s v="Unallocated Student Activity Fees"/>
    <s v="(Blank)"/>
    <s v="Student Government *1"/>
    <s v="FAU Master Account Set: Budget Pool - Revenue"/>
    <x v="252"/>
    <n v="-9835007"/>
    <n v="0"/>
    <n v="-9835007"/>
    <n v="-10227995.68"/>
    <n v="0"/>
    <n v="0"/>
    <n v="-10227995.68"/>
    <n v="392988.68"/>
    <n v="-3.9958E-2"/>
    <x v="2"/>
  </r>
  <r>
    <s v="TAG001347"/>
    <s v="Unallocated Student Activity Fees"/>
    <s v="(Blank)"/>
    <s v="Student Government *1"/>
    <s v="(Blank)"/>
    <x v="273"/>
    <n v="0"/>
    <n v="0"/>
    <n v="0"/>
    <n v="0"/>
    <n v="0"/>
    <n v="0"/>
    <n v="21596.69"/>
    <n v="-21596.69"/>
    <n v="0"/>
    <x v="2"/>
  </r>
  <r>
    <s v="TAG001488"/>
    <s v="Student Government - Conference Travel"/>
    <s v="(Blank)"/>
    <s v="Student Government *1"/>
    <s v="FAU Master Account Set: Budget Pool - Expense"/>
    <x v="130"/>
    <n v="35000"/>
    <n v="0"/>
    <n v="35000"/>
    <n v="14368.33"/>
    <n v="0"/>
    <n v="0"/>
    <n v="14368.33"/>
    <n v="20631.669999999998"/>
    <n v="0.589476"/>
    <x v="2"/>
  </r>
  <r>
    <s v="TAG001488"/>
    <s v="Student Government - Conference Travel"/>
    <s v="(Blank)"/>
    <s v="Student Government *1"/>
    <s v="FAU Master Account Set: Budget Pool - INTRA-Fund Transfers Out"/>
    <x v="131"/>
    <n v="980"/>
    <n v="0"/>
    <n v="980"/>
    <n v="21033.98"/>
    <n v="0"/>
    <n v="0"/>
    <n v="21033.98"/>
    <n v="-20053.98"/>
    <n v="-20.463245000000001"/>
    <x v="2"/>
  </r>
  <r>
    <s v="TAG001489"/>
    <s v="Student Government - Program Board"/>
    <s v="(Blank)"/>
    <s v="Student Government *1"/>
    <s v="FAU Master Account Set: Budget Pool - Expense"/>
    <x v="132"/>
    <n v="431000"/>
    <n v="6000"/>
    <n v="437000"/>
    <n v="431335.33"/>
    <n v="0"/>
    <n v="0"/>
    <n v="431335.33"/>
    <n v="5664.67"/>
    <n v="1.2963000000000001E-2"/>
    <x v="2"/>
  </r>
  <r>
    <s v="TAG001489"/>
    <s v="Student Government - Program Board"/>
    <s v="(Blank)"/>
    <s v="Student Government *1"/>
    <s v="FAU Master Account Set: Budget Pool - INTRA-Fund Transfers Out"/>
    <x v="133"/>
    <n v="15186.08"/>
    <n v="0"/>
    <n v="15186.08"/>
    <n v="36200.660000000003"/>
    <n v="0"/>
    <n v="0"/>
    <n v="36200.660000000003"/>
    <n v="-21014.58"/>
    <n v="-1.383805"/>
    <x v="2"/>
  </r>
  <r>
    <s v="TAG001489"/>
    <s v="Student Government - Program Board"/>
    <s v="(Blank)"/>
    <s v="Student Government *1"/>
    <s v="FAU Master Account Set: Budget Pool - OPS"/>
    <x v="134"/>
    <n v="111360"/>
    <n v="-6000"/>
    <n v="105360"/>
    <n v="83576.88"/>
    <n v="0"/>
    <n v="0"/>
    <n v="83576.88"/>
    <n v="21783.119999999999"/>
    <n v="0.20674899999999999"/>
    <x v="2"/>
  </r>
  <r>
    <s v="TAG001490"/>
    <s v="Student Government - Student Volunteer Engagement"/>
    <s v="(Blank)"/>
    <s v="Student Government *1"/>
    <s v="FAU Master Account Set: Budget Pool - Expense"/>
    <x v="135"/>
    <n v="17700"/>
    <n v="0"/>
    <n v="17700"/>
    <n v="11985.52"/>
    <n v="0"/>
    <n v="0"/>
    <n v="11985.52"/>
    <n v="5714.48"/>
    <n v="0.32285199999999997"/>
    <x v="2"/>
  </r>
  <r>
    <s v="TAG001490"/>
    <s v="Student Government - Student Volunteer Engagement"/>
    <s v="(Blank)"/>
    <s v="Student Government *1"/>
    <s v="FAU Master Account Set: Budget Pool - INTRA-Fund Transfers Out"/>
    <x v="136"/>
    <n v="1010.8"/>
    <n v="0"/>
    <n v="1010.8"/>
    <n v="622.13"/>
    <n v="0"/>
    <n v="0"/>
    <n v="622.13"/>
    <n v="388.67"/>
    <n v="0.384517"/>
    <x v="2"/>
  </r>
  <r>
    <s v="TAG001490"/>
    <s v="Student Government - Student Volunteer Engagement"/>
    <s v="(Blank)"/>
    <s v="Student Government *1"/>
    <s v="FAU Master Account Set: Budget Pool - OPS"/>
    <x v="137"/>
    <n v="18400"/>
    <n v="0"/>
    <n v="18400"/>
    <n v="10233.36"/>
    <n v="0"/>
    <n v="0"/>
    <n v="10233.36"/>
    <n v="8166.64"/>
    <n v="0.44383899999999998"/>
    <x v="2"/>
  </r>
  <r>
    <s v="TAG001492"/>
    <s v="Director of Student Media"/>
    <s v="(Blank)"/>
    <s v="Student Government *1"/>
    <s v="FAU Master Account Set: Budget Pool - Expense"/>
    <x v="139"/>
    <n v="5725"/>
    <n v="-733.08"/>
    <n v="4991.92"/>
    <n v="5207.92"/>
    <n v="0"/>
    <n v="0"/>
    <n v="5207.92"/>
    <n v="-216"/>
    <n v="-4.3270000000000003E-2"/>
    <x v="2"/>
  </r>
  <r>
    <s v="TAG001492"/>
    <s v="Director of Student Media"/>
    <s v="(Blank)"/>
    <s v="Student Government *1"/>
    <s v="FAU Master Account Set: Budget Pool - INTRA-Fund Transfers Out"/>
    <x v="140"/>
    <n v="6039.25"/>
    <n v="0"/>
    <n v="6039.25"/>
    <n v="6046.52"/>
    <n v="0"/>
    <n v="0"/>
    <n v="6046.52"/>
    <n v="-7.27"/>
    <n v="-1.204E-3"/>
    <x v="2"/>
  </r>
  <r>
    <s v="TAG001492"/>
    <s v="Director of Student Media"/>
    <s v="(Blank)"/>
    <s v="Student Government *1"/>
    <s v="FAU Master Account Set: Budget Pool - OPS"/>
    <x v="141"/>
    <n v="0"/>
    <n v="0"/>
    <n v="0"/>
    <n v="0"/>
    <n v="0"/>
    <n v="0"/>
    <n v="0"/>
    <n v="0"/>
    <n v="0"/>
    <x v="2"/>
  </r>
  <r>
    <s v="TAG001492"/>
    <s v="Director of Student Media"/>
    <s v="(Blank)"/>
    <s v="Student Government *1"/>
    <s v="FAU Master Account Set: Budget Pool - Salaries &amp; Benefits (AMP, SP, Faculty)"/>
    <x v="142"/>
    <n v="209962.55"/>
    <n v="733.08"/>
    <n v="210695.63"/>
    <n v="210738.02"/>
    <n v="0"/>
    <n v="0"/>
    <n v="210738.02"/>
    <n v="-42.39"/>
    <n v="-2.0100000000000001E-4"/>
    <x v="2"/>
  </r>
  <r>
    <s v="TAG001493"/>
    <s v="SAI Events"/>
    <s v="(Blank)"/>
    <s v="Student Government *1"/>
    <s v="FAU Master Account Set: Budget Pool - Expense"/>
    <x v="143"/>
    <n v="33375"/>
    <n v="0"/>
    <n v="33375"/>
    <n v="22712.23"/>
    <n v="0"/>
    <n v="0"/>
    <n v="22712.23"/>
    <n v="10662.77"/>
    <n v="0.31948399999999999"/>
    <x v="2"/>
  </r>
  <r>
    <s v="TAG001493"/>
    <s v="SAI Events"/>
    <s v="(Blank)"/>
    <s v="Student Government *1"/>
    <s v="FAU Master Account Set: Budget Pool - INTRA-Fund Transfers Out"/>
    <x v="144"/>
    <n v="1400.42"/>
    <n v="0"/>
    <n v="1400.42"/>
    <n v="707.47"/>
    <n v="0"/>
    <n v="0"/>
    <n v="707.47"/>
    <n v="692.95"/>
    <n v="0.49481599999999998"/>
    <x v="2"/>
  </r>
  <r>
    <s v="TAG001493"/>
    <s v="SAI Events"/>
    <s v="(Blank)"/>
    <s v="Student Government *1"/>
    <s v="FAU Master Account Set: Budget Pool - OPS"/>
    <x v="145"/>
    <n v="16640"/>
    <n v="0"/>
    <n v="16640"/>
    <n v="2554.5"/>
    <n v="0"/>
    <n v="0"/>
    <n v="2554.5"/>
    <n v="14085.5"/>
    <n v="0.84648400000000001"/>
    <x v="2"/>
  </r>
  <r>
    <s v="TAG001494"/>
    <s v="Graduate and Professional Clubs"/>
    <s v="(Blank)"/>
    <s v="Student Government *1"/>
    <s v="FAU Master Account Set: Budget Pool - Expense"/>
    <x v="146"/>
    <n v="32500"/>
    <n v="0"/>
    <n v="32500"/>
    <n v="12897.12"/>
    <n v="0"/>
    <n v="0"/>
    <n v="12897.12"/>
    <n v="19602.88"/>
    <n v="0.60316599999999998"/>
    <x v="2"/>
  </r>
  <r>
    <s v="TAG001494"/>
    <s v="Graduate and Professional Clubs"/>
    <s v="(Blank)"/>
    <s v="Student Government *1"/>
    <s v="FAU Master Account Set: Budget Pool - INTRA-Fund Transfers Out"/>
    <x v="147"/>
    <n v="910"/>
    <n v="0"/>
    <n v="910"/>
    <n v="361.12"/>
    <n v="0"/>
    <n v="0"/>
    <n v="361.12"/>
    <n v="548.88"/>
    <n v="0.60316499999999995"/>
    <x v="2"/>
  </r>
  <r>
    <s v="TAG001495"/>
    <s v="Graduate Student Association"/>
    <s v="(Blank)"/>
    <s v="Student Government *1"/>
    <s v="FAU Master Account Set: Budget Pool - Expense"/>
    <x v="148"/>
    <n v="140500"/>
    <n v="0"/>
    <n v="140500"/>
    <n v="113090.41"/>
    <n v="0"/>
    <n v="0"/>
    <n v="113090.41"/>
    <n v="27409.59"/>
    <n v="0.19508600000000001"/>
    <x v="2"/>
  </r>
  <r>
    <s v="TAG001495"/>
    <s v="Graduate Student Association"/>
    <s v="(Blank)"/>
    <s v="Student Government *1"/>
    <s v="FAU Master Account Set: Budget Pool - INTRA-Fund Transfers Out"/>
    <x v="149"/>
    <n v="5246.5"/>
    <n v="0"/>
    <n v="5246.5"/>
    <n v="26715.39"/>
    <n v="0"/>
    <n v="0"/>
    <n v="26715.39"/>
    <n v="-21468.89"/>
    <n v="-4.0920399999999999"/>
    <x v="2"/>
  </r>
  <r>
    <s v="TAG001495"/>
    <s v="Graduate Student Association"/>
    <s v="(Blank)"/>
    <s v="Student Government *1"/>
    <s v="FAU Master Account Set: Budget Pool - OPS"/>
    <x v="150"/>
    <n v="46875"/>
    <n v="0"/>
    <n v="46875"/>
    <n v="32424.57"/>
    <n v="0"/>
    <n v="0"/>
    <n v="32424.57"/>
    <n v="14450.43"/>
    <n v="0.30827599999999999"/>
    <x v="2"/>
  </r>
  <r>
    <s v="TAG001496"/>
    <s v="Homecoming"/>
    <s v="(Blank)"/>
    <s v="Student Government *1"/>
    <s v="FAU Master Account Set: Budget Pool - Expense"/>
    <x v="151"/>
    <n v="140000"/>
    <n v="0"/>
    <n v="140000"/>
    <n v="109789.16"/>
    <n v="0"/>
    <n v="0"/>
    <n v="109789.16"/>
    <n v="30210.84"/>
    <n v="0.21579200000000001"/>
    <x v="2"/>
  </r>
  <r>
    <s v="TAG001496"/>
    <s v="Homecoming"/>
    <s v="(Blank)"/>
    <s v="Student Government *1"/>
    <s v="FAU Master Account Set: Budget Pool - INTRA-Fund Transfers Out"/>
    <x v="152"/>
    <n v="4466"/>
    <n v="0"/>
    <n v="4466"/>
    <n v="46442.94"/>
    <n v="0"/>
    <n v="0"/>
    <n v="46442.94"/>
    <n v="-41976.94"/>
    <n v="-9.3992249999999995"/>
    <x v="2"/>
  </r>
  <r>
    <s v="TAG001496"/>
    <s v="Homecoming"/>
    <s v="(Blank)"/>
    <s v="Student Government *1"/>
    <s v="FAU Master Account Set: Budget Pool - OPS"/>
    <x v="153"/>
    <n v="19500"/>
    <n v="0"/>
    <n v="19500"/>
    <n v="0"/>
    <n v="0"/>
    <n v="0"/>
    <n v="0"/>
    <n v="19500"/>
    <n v="1"/>
    <x v="2"/>
  </r>
  <r>
    <s v="TAG001498"/>
    <s v="SAI Collab Events"/>
    <s v="(Blank)"/>
    <s v="Student Government *1"/>
    <s v="FAU Master Account Set: Budget Pool - Expense"/>
    <x v="154"/>
    <n v="11300"/>
    <n v="0"/>
    <n v="11300"/>
    <n v="9066.8799999999992"/>
    <n v="0"/>
    <n v="0"/>
    <n v="9066.8799999999992"/>
    <n v="2233.12"/>
    <n v="0.19762099999999999"/>
    <x v="2"/>
  </r>
  <r>
    <s v="TAG001498"/>
    <s v="SAI Collab Events"/>
    <s v="(Blank)"/>
    <s v="Student Government *1"/>
    <s v="FAU Master Account Set: Budget Pool - INTRA-Fund Transfers Out"/>
    <x v="155"/>
    <n v="2364.59"/>
    <n v="0"/>
    <n v="2364.59"/>
    <n v="11255.19"/>
    <n v="0"/>
    <n v="0"/>
    <n v="11255.19"/>
    <n v="-8890.6"/>
    <n v="-3.7598850000000001"/>
    <x v="2"/>
  </r>
  <r>
    <s v="TAG001498"/>
    <s v="SAI Collab Events"/>
    <s v="(Blank)"/>
    <s v="Student Government *1"/>
    <s v="FAU Master Account Set: Budget Pool - Salaries &amp; Benefits (AMP, SP, Faculty)"/>
    <x v="156"/>
    <n v="73149.75"/>
    <n v="0"/>
    <n v="73149.75"/>
    <n v="54344.61"/>
    <n v="0"/>
    <n v="0"/>
    <n v="54344.61"/>
    <n v="18805.14"/>
    <n v="0.257077"/>
    <x v="2"/>
  </r>
  <r>
    <s v="TAG001499"/>
    <s v="Student Government - Lobby"/>
    <s v="(Blank)"/>
    <s v="Student Government *1"/>
    <s v="FAU Master Account Set: Budget Pool - Expense"/>
    <x v="157"/>
    <n v="13000"/>
    <n v="0"/>
    <n v="13000"/>
    <n v="11295.91"/>
    <n v="0"/>
    <n v="0"/>
    <n v="11295.91"/>
    <n v="1704.09"/>
    <n v="0.13108400000000001"/>
    <x v="2"/>
  </r>
  <r>
    <s v="TAG001499"/>
    <s v="Student Government - Lobby"/>
    <s v="(Blank)"/>
    <s v="Student Government *1"/>
    <s v="FAU Master Account Set: Budget Pool - INTRA-Fund Transfers Out"/>
    <x v="158"/>
    <n v="364"/>
    <n v="0"/>
    <n v="364"/>
    <n v="316.3"/>
    <n v="0"/>
    <n v="0"/>
    <n v="316.3"/>
    <n v="47.7"/>
    <n v="0.13104399999999999"/>
    <x v="2"/>
  </r>
  <r>
    <s v="TAG001500"/>
    <s v="Office of Greek Life"/>
    <s v="(Blank)"/>
    <s v="Student Government *1"/>
    <s v="FAU Master Account Set: Budget Pool - Expense"/>
    <x v="159"/>
    <n v="14500"/>
    <n v="0"/>
    <n v="14500"/>
    <n v="12012.15"/>
    <n v="0"/>
    <n v="0"/>
    <n v="12012.15"/>
    <n v="2487.85"/>
    <n v="0.17157600000000001"/>
    <x v="2"/>
  </r>
  <r>
    <s v="TAG001500"/>
    <s v="Office of Greek Life"/>
    <s v="(Blank)"/>
    <s v="Student Government *1"/>
    <s v="FAU Master Account Set: Budget Pool - INTRA-Fund Transfers Out"/>
    <x v="160"/>
    <n v="5004.58"/>
    <n v="0"/>
    <n v="5004.58"/>
    <n v="4560.05"/>
    <n v="0"/>
    <n v="0"/>
    <n v="4560.05"/>
    <n v="444.53"/>
    <n v="8.8824E-2"/>
    <x v="2"/>
  </r>
  <r>
    <s v="TAG001500"/>
    <s v="Office of Greek Life"/>
    <s v="(Blank)"/>
    <s v="Student Government *1"/>
    <s v="FAU Master Account Set: Budget Pool - OPS"/>
    <x v="161"/>
    <n v="8775"/>
    <n v="0"/>
    <n v="8775"/>
    <n v="1475.5"/>
    <n v="0"/>
    <n v="0"/>
    <n v="1475.5"/>
    <n v="7299.5"/>
    <n v="0.83185200000000004"/>
    <x v="2"/>
  </r>
  <r>
    <s v="TAG001500"/>
    <s v="Office of Greek Life"/>
    <s v="(Blank)"/>
    <s v="Student Government *1"/>
    <s v="FAU Master Account Set: Budget Pool - Salaries &amp; Benefits (AMP, SP, Faculty)"/>
    <x v="162"/>
    <n v="155459.98000000001"/>
    <n v="0"/>
    <n v="155459.98000000001"/>
    <n v="149370.35"/>
    <n v="0"/>
    <n v="0"/>
    <n v="149370.35"/>
    <n v="6089.63"/>
    <n v="3.9171999999999998E-2"/>
    <x v="2"/>
  </r>
  <r>
    <s v="TAG001501"/>
    <s v="Student Accessibility Week"/>
    <s v="(Blank)"/>
    <s v="Student Government *1"/>
    <s v="FAU Master Account Set: Budget Pool - Expense"/>
    <x v="163"/>
    <n v="2000"/>
    <n v="0"/>
    <n v="2000"/>
    <n v="1981.6"/>
    <n v="0"/>
    <n v="0"/>
    <n v="1981.6"/>
    <n v="18.399999999999999"/>
    <n v="9.1999999999999998E-3"/>
    <x v="2"/>
  </r>
  <r>
    <s v="TAG001501"/>
    <s v="Student Accessibility Week"/>
    <s v="(Blank)"/>
    <s v="Student Government *1"/>
    <s v="FAU Master Account Set: Budget Pool - INTRA-Fund Transfers Out"/>
    <x v="164"/>
    <n v="56"/>
    <n v="0"/>
    <n v="56"/>
    <n v="55.49"/>
    <n v="0"/>
    <n v="0"/>
    <n v="55.49"/>
    <n v="0.51"/>
    <n v="9.1070000000000005E-3"/>
    <x v="2"/>
  </r>
  <r>
    <s v="TAG001502"/>
    <s v="President Executive Projects"/>
    <s v="(Blank)"/>
    <s v="Student Government *1"/>
    <s v="FAU Master Account Set: Budget Pool - Expense"/>
    <x v="165"/>
    <n v="35000"/>
    <n v="0"/>
    <n v="35000"/>
    <n v="29687.45"/>
    <n v="0"/>
    <n v="0"/>
    <n v="29687.45"/>
    <n v="5312.55"/>
    <n v="0.15178700000000001"/>
    <x v="2"/>
  </r>
  <r>
    <s v="TAG001502"/>
    <s v="President Executive Projects"/>
    <s v="(Blank)"/>
    <s v="Student Government *1"/>
    <s v="FAU Master Account Set: Budget Pool - INTRA-Fund Transfers Out"/>
    <x v="166"/>
    <n v="980"/>
    <n v="0"/>
    <n v="980"/>
    <n v="831.25"/>
    <n v="0"/>
    <n v="0"/>
    <n v="831.25"/>
    <n v="148.75"/>
    <n v="0.151786"/>
    <x v="2"/>
  </r>
  <r>
    <s v="TAG001503"/>
    <s v="Radio Station"/>
    <s v="(Blank)"/>
    <s v="Student Government *1"/>
    <s v="FAU Master Account Set: Budget Pool - Expense"/>
    <x v="167"/>
    <n v="29250"/>
    <n v="0"/>
    <n v="29250"/>
    <n v="20814.330000000002"/>
    <n v="0"/>
    <n v="0"/>
    <n v="20814.330000000002"/>
    <n v="8435.67"/>
    <n v="0.28839900000000002"/>
    <x v="2"/>
  </r>
  <r>
    <s v="TAG001503"/>
    <s v="Radio Station"/>
    <s v="(Blank)"/>
    <s v="Student Government *1"/>
    <s v="FAU Master Account Set: Budget Pool - INTRA-Fund Transfers Out"/>
    <x v="168"/>
    <n v="2349.31"/>
    <n v="0"/>
    <n v="2349.31"/>
    <n v="23623.22"/>
    <n v="0"/>
    <n v="0"/>
    <n v="23623.22"/>
    <n v="-21273.91"/>
    <n v="-9.0553779999999993"/>
    <x v="2"/>
  </r>
  <r>
    <s v="TAG001503"/>
    <s v="Radio Station"/>
    <s v="(Blank)"/>
    <s v="Student Government *1"/>
    <s v="FAU Master Account Set: Budget Pool - OPS"/>
    <x v="169"/>
    <n v="54654"/>
    <n v="0"/>
    <n v="54654"/>
    <n v="32524.25"/>
    <n v="0"/>
    <n v="0"/>
    <n v="32524.25"/>
    <n v="22129.75"/>
    <n v="0.40490599999999999"/>
    <x v="2"/>
  </r>
  <r>
    <s v="TAG001504"/>
    <s v="Senate Contingency"/>
    <s v="(Blank)"/>
    <s v="Student Government *1"/>
    <s v="FAU Master Account Set: Budget Pool - Expense"/>
    <x v="170"/>
    <n v="30000"/>
    <n v="0"/>
    <n v="30000"/>
    <n v="15043.56"/>
    <n v="0"/>
    <n v="0"/>
    <n v="15043.56"/>
    <n v="14956.44"/>
    <n v="0.49854799999999999"/>
    <x v="2"/>
  </r>
  <r>
    <s v="TAG001504"/>
    <s v="Senate Contingency"/>
    <s v="(Blank)"/>
    <s v="Student Government *1"/>
    <s v="FAU Master Account Set: Budget Pool - INTRA-Fund Transfers Out"/>
    <x v="171"/>
    <n v="840"/>
    <n v="0"/>
    <n v="840"/>
    <n v="421.22"/>
    <n v="0"/>
    <n v="0"/>
    <n v="421.22"/>
    <n v="418.78"/>
    <n v="0.49854799999999999"/>
    <x v="2"/>
  </r>
  <r>
    <s v="TAG001505"/>
    <s v="Student Government - Accounting &amp; Budget Office"/>
    <s v="(Blank)"/>
    <s v="Student Government *1"/>
    <s v="FAU Master Account Set: Budget Pool - Expense"/>
    <x v="172"/>
    <n v="8815"/>
    <n v="-20.059999999999999"/>
    <n v="8794.94"/>
    <n v="7713.78"/>
    <n v="0"/>
    <n v="0"/>
    <n v="7713.78"/>
    <n v="1081.1600000000001"/>
    <n v="0.12293"/>
    <x v="2"/>
  </r>
  <r>
    <s v="TAG001505"/>
    <s v="Student Government - Accounting &amp; Budget Office"/>
    <s v="(Blank)"/>
    <s v="Student Government *1"/>
    <s v="FAU Master Account Set: Budget Pool - INTRA-Fund Transfers Out"/>
    <x v="173"/>
    <n v="6791.06"/>
    <n v="0"/>
    <n v="6791.06"/>
    <n v="6417.44"/>
    <n v="0"/>
    <n v="0"/>
    <n v="6417.44"/>
    <n v="373.62"/>
    <n v="5.5017000000000003E-2"/>
    <x v="2"/>
  </r>
  <r>
    <s v="TAG001505"/>
    <s v="Student Government - Accounting &amp; Budget Office"/>
    <s v="(Blank)"/>
    <s v="Student Government *1"/>
    <s v="FAU Master Account Set: Budget Pool - OPS"/>
    <x v="174"/>
    <n v="38037"/>
    <n v="-5005.82"/>
    <n v="33031.18"/>
    <n v="31096.2"/>
    <n v="0"/>
    <n v="0"/>
    <n v="31096.2"/>
    <n v="1934.98"/>
    <n v="5.858E-2"/>
    <x v="2"/>
  </r>
  <r>
    <s v="TAG001505"/>
    <s v="Student Government - Accounting &amp; Budget Office"/>
    <s v="(Blank)"/>
    <s v="Student Government *1"/>
    <s v="FAU Master Account Set: Budget Pool - Salaries &amp; Benefits (AMP, SP, Faculty)"/>
    <x v="175"/>
    <n v="195685.92"/>
    <n v="5025.88"/>
    <n v="200711.8"/>
    <n v="190383.26"/>
    <n v="0"/>
    <n v="0"/>
    <n v="190383.26"/>
    <n v="10328.540000000001"/>
    <n v="5.1459999999999999E-2"/>
    <x v="2"/>
  </r>
  <r>
    <s v="TAG001506"/>
    <s v="Student Government - Elections"/>
    <s v="(Blank)"/>
    <s v="Student Government *1"/>
    <s v="FAU Master Account Set: Budget Pool - Expense"/>
    <x v="176"/>
    <n v="4181"/>
    <n v="-1263.5"/>
    <n v="2917.5"/>
    <n v="479.84"/>
    <n v="0"/>
    <n v="0"/>
    <n v="479.84"/>
    <n v="2437.66"/>
    <n v="0.83552999999999999"/>
    <x v="2"/>
  </r>
  <r>
    <s v="TAG001506"/>
    <s v="Student Government - Elections"/>
    <s v="(Blank)"/>
    <s v="Student Government *1"/>
    <s v="FAU Master Account Set: Budget Pool - INTRA-Fund Transfers Out"/>
    <x v="177"/>
    <n v="204.43"/>
    <n v="0"/>
    <n v="204.43"/>
    <n v="103.24"/>
    <n v="0"/>
    <n v="0"/>
    <n v="103.24"/>
    <n v="101.19"/>
    <n v="0.494981"/>
    <x v="2"/>
  </r>
  <r>
    <s v="TAG001506"/>
    <s v="Student Government - Elections"/>
    <s v="(Blank)"/>
    <s v="Student Government *1"/>
    <s v="FAU Master Account Set: Budget Pool - OPS"/>
    <x v="178"/>
    <n v="3120"/>
    <n v="1263.5"/>
    <n v="4383.5"/>
    <n v="3207"/>
    <n v="0"/>
    <n v="0"/>
    <n v="3207"/>
    <n v="1176.5"/>
    <n v="0.26839299999999999"/>
    <x v="2"/>
  </r>
  <r>
    <s v="TAG001507"/>
    <s v="Student Government - Judicial Branch"/>
    <s v="(Blank)"/>
    <s v="Student Government *1"/>
    <s v="FAU Master Account Set: Budget Pool - Expense"/>
    <x v="179"/>
    <n v="1200"/>
    <n v="0"/>
    <n v="1200"/>
    <n v="985.57"/>
    <n v="0"/>
    <n v="0"/>
    <n v="985.57"/>
    <n v="214.43"/>
    <n v="0.17869199999999999"/>
    <x v="2"/>
  </r>
  <r>
    <s v="TAG001507"/>
    <s v="Student Government - Judicial Branch"/>
    <s v="(Blank)"/>
    <s v="Student Government *1"/>
    <s v="FAU Master Account Set: Budget Pool - INTRA-Fund Transfers Out"/>
    <x v="180"/>
    <n v="284.76"/>
    <n v="0"/>
    <n v="284.76"/>
    <n v="212.14"/>
    <n v="0"/>
    <n v="0"/>
    <n v="212.14"/>
    <n v="72.62"/>
    <n v="0.25502200000000003"/>
    <x v="2"/>
  </r>
  <r>
    <s v="TAG001507"/>
    <s v="Student Government - Judicial Branch"/>
    <s v="(Blank)"/>
    <s v="Student Government *1"/>
    <s v="FAU Master Account Set: Budget Pool - OPS"/>
    <x v="181"/>
    <n v="8970"/>
    <n v="0"/>
    <n v="8970"/>
    <n v="6591"/>
    <n v="0"/>
    <n v="0"/>
    <n v="6591"/>
    <n v="2379"/>
    <n v="0.26521699999999998"/>
    <x v="2"/>
  </r>
  <r>
    <s v="TAG001508"/>
    <s v="Student Government - Television Station"/>
    <s v="(Blank)"/>
    <s v="Student Government *1"/>
    <s v="FAU Master Account Set: Budget Pool - Expense"/>
    <x v="182"/>
    <n v="28500"/>
    <n v="0"/>
    <n v="28500"/>
    <n v="28191.06"/>
    <n v="0"/>
    <n v="0"/>
    <n v="28191.06"/>
    <n v="308.94"/>
    <n v="1.0840000000000001E-2"/>
    <x v="2"/>
  </r>
  <r>
    <s v="TAG001508"/>
    <s v="Student Government - Television Station"/>
    <s v="(Blank)"/>
    <s v="Student Government *1"/>
    <s v="FAU Master Account Set: Budget Pool - INTRA-Fund Transfers Out"/>
    <x v="183"/>
    <n v="2247"/>
    <n v="0"/>
    <n v="2247"/>
    <n v="2193.11"/>
    <n v="0"/>
    <n v="0"/>
    <n v="2193.11"/>
    <n v="53.89"/>
    <n v="2.3983000000000001E-2"/>
    <x v="2"/>
  </r>
  <r>
    <s v="TAG001508"/>
    <s v="Student Government - Television Station"/>
    <s v="(Blank)"/>
    <s v="Student Government *1"/>
    <s v="FAU Master Account Set: Budget Pool - OPS"/>
    <x v="184"/>
    <n v="51750"/>
    <n v="0"/>
    <n v="51750"/>
    <n v="50133.75"/>
    <n v="0"/>
    <n v="0"/>
    <n v="50133.75"/>
    <n v="1616.25"/>
    <n v="3.1231999999999999E-2"/>
    <x v="2"/>
  </r>
  <r>
    <s v="TAG001509"/>
    <s v="Student Government - Advisor Office"/>
    <s v="(Blank)"/>
    <s v="Student Government *1"/>
    <s v="FAU Master Account Set: Budget Pool - Expense"/>
    <x v="185"/>
    <n v="16500"/>
    <n v="0"/>
    <n v="16500"/>
    <n v="15998.58"/>
    <n v="0"/>
    <n v="0"/>
    <n v="15998.58"/>
    <n v="501.42"/>
    <n v="3.0388999999999999E-2"/>
    <x v="2"/>
  </r>
  <r>
    <s v="TAG001509"/>
    <s v="Student Government - Advisor Office"/>
    <s v="(Blank)"/>
    <s v="Student Government *1"/>
    <s v="FAU Master Account Set: Budget Pool - INTRA-Fund Transfers Out"/>
    <x v="186"/>
    <n v="4814.16"/>
    <n v="0"/>
    <n v="4814.16"/>
    <n v="38589.08"/>
    <n v="0"/>
    <n v="0"/>
    <n v="38589.08"/>
    <n v="-33774.92"/>
    <n v="-7.0157389999999999"/>
    <x v="2"/>
  </r>
  <r>
    <s v="TAG001509"/>
    <s v="Student Government - Advisor Office"/>
    <s v="(Blank)"/>
    <s v="Student Government *1"/>
    <s v="FAU Master Account Set: Budget Pool - OPS"/>
    <x v="187"/>
    <n v="7840"/>
    <n v="0"/>
    <n v="7840"/>
    <n v="7632"/>
    <n v="0"/>
    <n v="0"/>
    <n v="7632"/>
    <n v="208"/>
    <n v="2.6530999999999999E-2"/>
    <x v="2"/>
  </r>
  <r>
    <s v="TAG001509"/>
    <s v="Student Government - Advisor Office"/>
    <s v="(Blank)"/>
    <s v="Student Government *1"/>
    <s v="FAU Master Account Set: Budget Pool - Salaries &amp; Benefits (AMP, SP, Faculty)"/>
    <x v="188"/>
    <n v="147594.42000000001"/>
    <n v="0"/>
    <n v="147594.42000000001"/>
    <n v="112826.14"/>
    <n v="0"/>
    <n v="0"/>
    <n v="112826.14"/>
    <n v="34768.28"/>
    <n v="0.235566"/>
    <x v="2"/>
  </r>
  <r>
    <s v="TAG001510"/>
    <s v="Student Government - Operations"/>
    <s v="(Blank)"/>
    <s v="Student Government *1"/>
    <s v="FAU Master Account Set: Budget Pool - Expense"/>
    <x v="189"/>
    <n v="70000"/>
    <n v="0"/>
    <n v="70000"/>
    <n v="65381.919999999998"/>
    <n v="0"/>
    <n v="0"/>
    <n v="65381.919999999998"/>
    <n v="4618.08"/>
    <n v="6.5973000000000004E-2"/>
    <x v="2"/>
  </r>
  <r>
    <s v="TAG001510"/>
    <s v="Student Government - Operations"/>
    <s v="(Blank)"/>
    <s v="Student Government *1"/>
    <s v="FAU Master Account Set: Budget Pool - INTRA-Fund Transfers Out"/>
    <x v="190"/>
    <n v="1960"/>
    <n v="0"/>
    <n v="1960"/>
    <n v="1830.68"/>
    <n v="0"/>
    <n v="0"/>
    <n v="1830.68"/>
    <n v="129.32"/>
    <n v="6.5979999999999997E-2"/>
    <x v="2"/>
  </r>
  <r>
    <s v="TAG001511"/>
    <s v="Student Government - Senate"/>
    <s v="(Blank)"/>
    <s v="Student Government *1"/>
    <s v="FAU Master Account Set: Budget Pool - Expense"/>
    <x v="191"/>
    <n v="750"/>
    <n v="0"/>
    <n v="750"/>
    <n v="714.82"/>
    <n v="0"/>
    <n v="0"/>
    <n v="714.82"/>
    <n v="35.18"/>
    <n v="4.6906999999999997E-2"/>
    <x v="2"/>
  </r>
  <r>
    <s v="TAG001511"/>
    <s v="Student Government - Senate"/>
    <s v="(Blank)"/>
    <s v="Student Government *1"/>
    <s v="FAU Master Account Set: Budget Pool - INTRA-Fund Transfers Out"/>
    <x v="192"/>
    <n v="21"/>
    <n v="0"/>
    <n v="21"/>
    <n v="20.010000000000002"/>
    <n v="0"/>
    <n v="0"/>
    <n v="20.010000000000002"/>
    <n v="0.99"/>
    <n v="4.7142999999999997E-2"/>
    <x v="2"/>
  </r>
  <r>
    <s v="TAG001513"/>
    <s v="Traditions Projects"/>
    <s v="(Blank)"/>
    <s v="Student Government *1"/>
    <s v="FAU Master Account Set: Budget Pool - Expense"/>
    <x v="193"/>
    <n v="45000"/>
    <n v="0"/>
    <n v="45000"/>
    <n v="40129.39"/>
    <n v="0"/>
    <n v="0"/>
    <n v="40129.39"/>
    <n v="4870.6099999999997"/>
    <n v="0.108236"/>
    <x v="2"/>
  </r>
  <r>
    <s v="TAG001513"/>
    <s v="Traditions Projects"/>
    <s v="(Blank)"/>
    <s v="Student Government *1"/>
    <s v="FAU Master Account Set: Budget Pool - INTRA-Fund Transfers Out"/>
    <x v="194"/>
    <n v="1260"/>
    <n v="0"/>
    <n v="1260"/>
    <n v="1123.6300000000001"/>
    <n v="0"/>
    <n v="0"/>
    <n v="1123.6300000000001"/>
    <n v="136.37"/>
    <n v="0.10823000000000001"/>
    <x v="2"/>
  </r>
  <r>
    <s v="TAG001514"/>
    <s v="University Press Newspaper"/>
    <s v="(Blank)"/>
    <s v="Student Government *1"/>
    <s v="FAU Master Account Set: Budget Pool - Expense"/>
    <x v="195"/>
    <n v="11750"/>
    <n v="0"/>
    <n v="11750"/>
    <n v="10579.19"/>
    <n v="0"/>
    <n v="0"/>
    <n v="10579.19"/>
    <n v="1170.81"/>
    <n v="9.9642999999999995E-2"/>
    <x v="2"/>
  </r>
  <r>
    <s v="TAG001514"/>
    <s v="University Press Newspaper"/>
    <s v="(Blank)"/>
    <s v="Student Government *1"/>
    <s v="FAU Master Account Set: Budget Pool - INTRA-Fund Transfers Out"/>
    <x v="196"/>
    <n v="1805.72"/>
    <n v="0"/>
    <n v="1805.72"/>
    <n v="1630.27"/>
    <n v="0"/>
    <n v="0"/>
    <n v="1630.27"/>
    <n v="175.45"/>
    <n v="9.7162999999999999E-2"/>
    <x v="2"/>
  </r>
  <r>
    <s v="TAG001514"/>
    <s v="University Press Newspaper"/>
    <s v="(Blank)"/>
    <s v="Student Government *1"/>
    <s v="FAU Master Account Set: Budget Pool - OPS"/>
    <x v="197"/>
    <n v="52740"/>
    <n v="0"/>
    <n v="52740"/>
    <n v="47644"/>
    <n v="0"/>
    <n v="0"/>
    <n v="47644"/>
    <n v="5096"/>
    <n v="9.6625000000000003E-2"/>
    <x v="2"/>
  </r>
  <r>
    <s v="TAG001515"/>
    <s v="University Wide Stipends"/>
    <s v="(Blank)"/>
    <s v="Student Government *1"/>
    <s v="FAU Master Account Set: Budget Pool - Expense"/>
    <x v="198"/>
    <n v="12560"/>
    <n v="0"/>
    <n v="12560"/>
    <n v="5956.4"/>
    <n v="0"/>
    <n v="0"/>
    <n v="5956.4"/>
    <n v="6603.6"/>
    <n v="0.52576400000000001"/>
    <x v="2"/>
  </r>
  <r>
    <s v="TAG001515"/>
    <s v="University Wide Stipends"/>
    <s v="(Blank)"/>
    <s v="Student Government *1"/>
    <s v="FAU Master Account Set: Budget Pool - INTRA-Fund Transfers Out"/>
    <x v="199"/>
    <n v="2693.6"/>
    <n v="0"/>
    <n v="2693.6"/>
    <n v="26841.01"/>
    <n v="0"/>
    <n v="0"/>
    <n v="26841.01"/>
    <n v="-24147.41"/>
    <n v="-8.9647349999999992"/>
    <x v="2"/>
  </r>
  <r>
    <s v="TAG001515"/>
    <s v="University Wide Stipends"/>
    <s v="(Blank)"/>
    <s v="Student Government *1"/>
    <s v="FAU Master Account Set: Budget Pool - OPS"/>
    <x v="200"/>
    <n v="83640"/>
    <n v="0"/>
    <n v="83640"/>
    <n v="58606.78"/>
    <n v="0"/>
    <n v="0"/>
    <n v="58606.78"/>
    <n v="25033.22"/>
    <n v="0.29929699999999998"/>
    <x v="2"/>
  </r>
  <r>
    <s v="TAG001516"/>
    <s v="Military and Veterans Student Success Center"/>
    <s v="(Blank)"/>
    <s v="Student Government *1"/>
    <s v="FAU Master Account Set: Budget Pool - Expense"/>
    <x v="201"/>
    <n v="16000"/>
    <n v="0"/>
    <n v="16000"/>
    <n v="14791.1"/>
    <n v="0"/>
    <n v="0"/>
    <n v="14791.1"/>
    <n v="1208.9000000000001"/>
    <n v="7.5555999999999998E-2"/>
    <x v="2"/>
  </r>
  <r>
    <s v="TAG001516"/>
    <s v="Military and Veterans Student Success Center"/>
    <s v="(Blank)"/>
    <s v="Student Government *1"/>
    <s v="FAU Master Account Set: Budget Pool - INTRA-Fund Transfers Out"/>
    <x v="202"/>
    <n v="448"/>
    <n v="0"/>
    <n v="448"/>
    <n v="414.15"/>
    <n v="0"/>
    <n v="0"/>
    <n v="414.15"/>
    <n v="33.85"/>
    <n v="7.5558E-2"/>
    <x v="2"/>
  </r>
  <r>
    <s v="TAG001517"/>
    <s v="Student Government - Vice President's Executive Project"/>
    <s v="(Blank)"/>
    <s v="Student Government *1"/>
    <s v="FAU Master Account Set: Budget Pool - Expense"/>
    <x v="203"/>
    <n v="8750"/>
    <n v="0"/>
    <n v="8750"/>
    <n v="3925.48"/>
    <n v="0"/>
    <n v="0"/>
    <n v="3925.48"/>
    <n v="4824.5200000000004"/>
    <n v="0.55137400000000003"/>
    <x v="2"/>
  </r>
  <r>
    <s v="TAG001517"/>
    <s v="Student Government - Vice President's Executive Project"/>
    <s v="(Blank)"/>
    <s v="Student Government *1"/>
    <s v="FAU Master Account Set: Budget Pool - INTRA-Fund Transfers Out"/>
    <x v="204"/>
    <n v="245"/>
    <n v="0"/>
    <n v="245"/>
    <n v="109.91"/>
    <n v="0"/>
    <n v="0"/>
    <n v="109.91"/>
    <n v="135.09"/>
    <n v="0.55138799999999999"/>
    <x v="2"/>
  </r>
  <r>
    <s v="TAG001518"/>
    <s v="Weeks of Welcome"/>
    <s v="(Blank)"/>
    <s v="Student Government *1"/>
    <s v="FAU Master Account Set: Budget Pool - Expense"/>
    <x v="205"/>
    <n v="10000"/>
    <n v="0"/>
    <n v="10000"/>
    <n v="9103.06"/>
    <n v="0"/>
    <n v="0"/>
    <n v="9103.06"/>
    <n v="896.94"/>
    <n v="8.9693999999999996E-2"/>
    <x v="2"/>
  </r>
  <r>
    <s v="TAG001518"/>
    <s v="Weeks of Welcome"/>
    <s v="(Blank)"/>
    <s v="Student Government *1"/>
    <s v="FAU Master Account Set: Budget Pool - INTRA-Fund Transfers Out"/>
    <x v="206"/>
    <n v="280"/>
    <n v="0"/>
    <n v="280"/>
    <n v="254.88"/>
    <n v="0"/>
    <n v="0"/>
    <n v="254.88"/>
    <n v="25.12"/>
    <n v="8.9714000000000002E-2"/>
    <x v="2"/>
  </r>
  <r>
    <s v="TAG001686"/>
    <s v="Davie/Broward Campus Rec - SG Reserve"/>
    <s v="(Blank)"/>
    <s v="Student Government *1"/>
    <s v="FAU Master Account Set: Budget Pool - Expense"/>
    <x v="207"/>
    <n v="7250"/>
    <n v="0"/>
    <n v="7250"/>
    <n v="0"/>
    <n v="0"/>
    <n v="0"/>
    <n v="0"/>
    <n v="7250"/>
    <n v="1"/>
    <x v="2"/>
  </r>
  <r>
    <s v="TAG001686"/>
    <s v="Davie/Broward Campus Rec - SG Reserve"/>
    <s v="(Blank)"/>
    <s v="Student Government *1"/>
    <s v="FAU Master Account Set: Budget Pool - INTRA-Fund Transfers In"/>
    <x v="255"/>
    <n v="-22500"/>
    <n v="0"/>
    <n v="-22500"/>
    <n v="-22500"/>
    <n v="0"/>
    <n v="0"/>
    <n v="-22500"/>
    <n v="0"/>
    <n v="0"/>
    <x v="2"/>
  </r>
  <r>
    <s v="TAG001686"/>
    <s v="Davie/Broward Campus Rec - SG Reserve"/>
    <s v="(Blank)"/>
    <s v="Student Government *1"/>
    <s v="FAU Master Account Set: Budget Pool - INTRA-Fund Transfers Out"/>
    <x v="208"/>
    <n v="203"/>
    <n v="0"/>
    <n v="203"/>
    <n v="0"/>
    <n v="0"/>
    <n v="0"/>
    <n v="0"/>
    <n v="203"/>
    <n v="1"/>
    <x v="2"/>
  </r>
  <r>
    <s v="TAG001687"/>
    <s v="Davie Student Union - SG Reserve"/>
    <s v="(Blank)"/>
    <s v="Student Government *1"/>
    <s v="FAU Master Account Set: Budget Pool - Expense"/>
    <x v="209"/>
    <n v="78000"/>
    <n v="0"/>
    <n v="78000"/>
    <n v="4532"/>
    <n v="0"/>
    <n v="0"/>
    <n v="4532"/>
    <n v="73468"/>
    <n v="0.94189699999999998"/>
    <x v="2"/>
  </r>
  <r>
    <s v="TAG001687"/>
    <s v="Davie Student Union - SG Reserve"/>
    <s v="(Blank)"/>
    <s v="Student Government *1"/>
    <s v="FAU Master Account Set: Budget Pool - INTRA-Fund Transfers Out"/>
    <x v="210"/>
    <n v="2184"/>
    <n v="0"/>
    <n v="2184"/>
    <n v="126.9"/>
    <n v="0"/>
    <n v="0"/>
    <n v="126.9"/>
    <n v="2057.1"/>
    <n v="0.94189599999999996"/>
    <x v="2"/>
  </r>
  <r>
    <s v="TAG001924"/>
    <s v="Campus Rec Jupiter - SG Reserve"/>
    <s v="(Blank)"/>
    <s v="Student Government *1"/>
    <s v="FAU Master Account Set: Budget Pool - Expense"/>
    <x v="211"/>
    <n v="5000"/>
    <n v="0"/>
    <n v="5000"/>
    <n v="0"/>
    <n v="0"/>
    <n v="0"/>
    <n v="0"/>
    <n v="5000"/>
    <n v="1"/>
    <x v="2"/>
  </r>
  <r>
    <s v="TAG001924"/>
    <s v="Campus Rec Jupiter - SG Reserve"/>
    <s v="(Blank)"/>
    <s v="Student Government *1"/>
    <s v="FAU Master Account Set: Budget Pool - INTRA-Fund Transfers In"/>
    <x v="256"/>
    <n v="-20000"/>
    <n v="0"/>
    <n v="-20000"/>
    <n v="-20000"/>
    <n v="0"/>
    <n v="0"/>
    <n v="-20000"/>
    <n v="0"/>
    <n v="0"/>
    <x v="2"/>
  </r>
  <r>
    <s v="TAG001924"/>
    <s v="Campus Rec Jupiter - SG Reserve"/>
    <s v="(Blank)"/>
    <s v="Student Government *1"/>
    <s v="FAU Master Account Set: Budget Pool - INTRA-Fund Transfers Out"/>
    <x v="212"/>
    <n v="140"/>
    <n v="0"/>
    <n v="140"/>
    <n v="0"/>
    <n v="0"/>
    <n v="0"/>
    <n v="0"/>
    <n v="140"/>
    <n v="1"/>
    <x v="2"/>
  </r>
  <r>
    <s v="TAG001927"/>
    <s v="Student Government - Alternative Breaks Revenue"/>
    <s v="(Blank)"/>
    <s v="Student Government *1"/>
    <s v="FAU Master Account Set: Budget Pool - Expense"/>
    <x v="213"/>
    <n v="4385"/>
    <n v="0"/>
    <n v="4385"/>
    <n v="0"/>
    <n v="0"/>
    <n v="0"/>
    <n v="0"/>
    <n v="4385"/>
    <n v="1"/>
    <x v="2"/>
  </r>
  <r>
    <s v="TAG001927"/>
    <s v="Student Government - Alternative Breaks Revenue"/>
    <s v="(Blank)"/>
    <s v="Student Government *1"/>
    <s v="FAU Master Account Set: Budget Pool - INTRA-Fund Transfers Out"/>
    <x v="214"/>
    <n v="122.78"/>
    <n v="0"/>
    <n v="122.78"/>
    <n v="0"/>
    <n v="0"/>
    <n v="0"/>
    <n v="0"/>
    <n v="122.78"/>
    <n v="1"/>
    <x v="2"/>
  </r>
  <r>
    <s v="TAG001927"/>
    <s v="Student Government - Alternative Breaks Revenue"/>
    <s v="(Blank)"/>
    <s v="Student Government *1"/>
    <s v="FAU Master Account Set: Budget Pool - Revenue"/>
    <x v="257"/>
    <n v="-4500"/>
    <n v="0"/>
    <n v="-4500"/>
    <n v="0"/>
    <n v="0"/>
    <n v="0"/>
    <n v="0"/>
    <n v="-4500"/>
    <n v="1"/>
    <x v="2"/>
  </r>
  <r>
    <s v="TAG003502"/>
    <s v="Student Government - Student Involvement"/>
    <s v="(Blank)"/>
    <s v="Student Government *1"/>
    <s v="FAU Master Account Set: Budget Pool - Expense"/>
    <x v="215"/>
    <n v="75154"/>
    <n v="-2267"/>
    <n v="72887"/>
    <n v="65314.73"/>
    <n v="0"/>
    <n v="0"/>
    <n v="65314.73"/>
    <n v="7572.27"/>
    <n v="0.103891"/>
    <x v="2"/>
  </r>
  <r>
    <s v="TAG003502"/>
    <s v="Student Government - Student Involvement"/>
    <s v="(Blank)"/>
    <s v="Student Government *1"/>
    <s v="FAU Master Account Set: Budget Pool - INTRA-Fund Transfers Out"/>
    <x v="216"/>
    <n v="15864.8"/>
    <n v="0"/>
    <n v="15864.8"/>
    <n v="15594.19"/>
    <n v="0"/>
    <n v="0"/>
    <n v="15594.19"/>
    <n v="270.61"/>
    <n v="1.7056999999999999E-2"/>
    <x v="2"/>
  </r>
  <r>
    <s v="TAG003502"/>
    <s v="Student Government - Student Involvement"/>
    <s v="(Blank)"/>
    <s v="Student Government *1"/>
    <s v="FAU Master Account Set: Budget Pool - OPS"/>
    <x v="217"/>
    <n v="46800"/>
    <n v="-8705.65"/>
    <n v="38094.35"/>
    <n v="36001.449999999997"/>
    <n v="0"/>
    <n v="0"/>
    <n v="36001.449999999997"/>
    <n v="2092.9"/>
    <n v="5.4940000000000003E-2"/>
    <x v="2"/>
  </r>
  <r>
    <s v="TAG003502"/>
    <s v="Student Government - Student Involvement"/>
    <s v="(Blank)"/>
    <s v="Student Government *1"/>
    <s v="FAU Master Account Set: Budget Pool - Salaries &amp; Benefits (AMP, SP, Faculty)"/>
    <x v="218"/>
    <n v="444645.85"/>
    <n v="10972.65"/>
    <n v="455618.5"/>
    <n v="455618.72"/>
    <n v="0"/>
    <n v="0"/>
    <n v="455618.72"/>
    <n v="-0.22"/>
    <n v="0"/>
    <x v="2"/>
  </r>
  <r>
    <s v="TAG003543"/>
    <s v="Boca Raton Student Union"/>
    <s v="(Blank)"/>
    <s v="Student Government *1"/>
    <s v="FAU Master Account Set: Budget Pool - Expense"/>
    <x v="219"/>
    <n v="0"/>
    <n v="0"/>
    <n v="0"/>
    <n v="0"/>
    <n v="0"/>
    <n v="0"/>
    <n v="0"/>
    <n v="0"/>
    <n v="0"/>
    <x v="2"/>
  </r>
  <r>
    <s v="TAG003543"/>
    <s v="Boca Raton Student Union"/>
    <s v="(Blank)"/>
    <s v="Student Government *1"/>
    <s v="FAU Master Account Set: Budget Pool - INTER-Fund Transfers Out"/>
    <x v="220"/>
    <n v="1749611"/>
    <n v="0"/>
    <n v="1749611"/>
    <n v="1749611"/>
    <n v="0"/>
    <n v="0"/>
    <n v="1749611"/>
    <n v="0"/>
    <n v="0"/>
    <x v="2"/>
  </r>
  <r>
    <s v="TAG003543"/>
    <s v="Boca Raton Student Union"/>
    <s v="(Blank)"/>
    <s v="Student Government *1"/>
    <s v="FAU Master Account Set: Budget Pool - INTRA-Fund Transfers Out"/>
    <x v="258"/>
    <n v="0"/>
    <n v="0"/>
    <n v="0"/>
    <n v="0"/>
    <n v="0"/>
    <n v="0"/>
    <n v="0"/>
    <n v="0"/>
    <n v="0"/>
    <x v="2"/>
  </r>
  <r>
    <s v="TAG004958"/>
    <s v="Student Government - University Mascot"/>
    <s v="(Blank)"/>
    <s v="Student Government *1"/>
    <s v="FAU Master Account Set: Budget Pool - Expense"/>
    <x v="221"/>
    <n v="56000"/>
    <n v="-16217.75"/>
    <n v="39782.25"/>
    <n v="25271.91"/>
    <n v="0"/>
    <n v="0"/>
    <n v="25271.91"/>
    <n v="14510.34"/>
    <n v="0.36474400000000001"/>
    <x v="2"/>
  </r>
  <r>
    <s v="TAG004958"/>
    <s v="Student Government - University Mascot"/>
    <s v="(Blank)"/>
    <s v="Student Government *1"/>
    <s v="FAU Master Account Set: Budget Pool - INTRA-Fund Transfers Out"/>
    <x v="222"/>
    <n v="4359.2"/>
    <n v="0"/>
    <n v="4359.2"/>
    <n v="3952.91"/>
    <n v="0"/>
    <n v="0"/>
    <n v="3952.91"/>
    <n v="406.29"/>
    <n v="9.3202999999999994E-2"/>
    <x v="2"/>
  </r>
  <r>
    <s v="TAG004958"/>
    <s v="Student Government - University Mascot"/>
    <s v="(Blank)"/>
    <s v="Student Government *1"/>
    <s v="FAU Master Account Set: Budget Pool - OPS"/>
    <x v="223"/>
    <n v="10400"/>
    <n v="16217.75"/>
    <n v="26617.75"/>
    <n v="26617.75"/>
    <n v="0"/>
    <n v="0"/>
    <n v="26617.75"/>
    <n v="0"/>
    <n v="0"/>
    <x v="2"/>
  </r>
  <r>
    <s v="TAG005101"/>
    <s v="Student Government - University Mascot Revenue"/>
    <s v="(Blank)"/>
    <s v="Student Government *1"/>
    <s v="FAU Master Account Set: Budget Pool - Expense"/>
    <x v="259"/>
    <n v="6000"/>
    <n v="0"/>
    <n v="6000"/>
    <n v="0"/>
    <n v="0"/>
    <n v="0"/>
    <n v="0"/>
    <n v="6000"/>
    <n v="1"/>
    <x v="2"/>
  </r>
  <r>
    <s v="TAG005101"/>
    <s v="Student Government - University Mascot Revenue"/>
    <s v="(Blank)"/>
    <s v="Student Government *1"/>
    <s v="FAU Master Account Set: Budget Pool - INTRA-Fund Transfers In"/>
    <x v="260"/>
    <n v="-2500"/>
    <n v="0"/>
    <n v="-2500"/>
    <n v="-2500"/>
    <n v="0"/>
    <n v="0"/>
    <n v="-2500"/>
    <n v="0"/>
    <n v="0"/>
    <x v="2"/>
  </r>
  <r>
    <s v="TAG005101"/>
    <s v="Student Government - University Mascot Revenue"/>
    <s v="(Blank)"/>
    <s v="Student Government *1"/>
    <s v="FAU Master Account Set: Budget Pool - INTRA-Fund Transfers Out"/>
    <x v="261"/>
    <n v="168"/>
    <n v="0"/>
    <n v="168"/>
    <n v="0"/>
    <n v="0"/>
    <n v="0"/>
    <n v="0"/>
    <n v="168"/>
    <n v="1"/>
    <x v="2"/>
  </r>
  <r>
    <s v="TAG005101"/>
    <s v="Student Government - University Mascot Revenue"/>
    <s v="(Blank)"/>
    <s v="Student Government *1"/>
    <s v="FAU Master Account Set: Budget Pool - Revenue"/>
    <x v="262"/>
    <n v="-1000"/>
    <n v="0"/>
    <n v="-1000"/>
    <n v="0"/>
    <n v="0"/>
    <n v="0"/>
    <n v="0"/>
    <n v="-1000"/>
    <n v="1"/>
    <x v="2"/>
  </r>
  <r>
    <s v="TAG006850"/>
    <s v="Student Government Ride Share"/>
    <s v="(Blank)"/>
    <s v="Student Government *1"/>
    <s v="FAU Master Account Set: Budget Pool - Expense"/>
    <x v="224"/>
    <n v="115000"/>
    <n v="0"/>
    <n v="115000"/>
    <n v="113606.18"/>
    <n v="0"/>
    <n v="0"/>
    <n v="113606.18"/>
    <n v="1393.82"/>
    <n v="1.2120000000000001E-2"/>
    <x v="2"/>
  </r>
  <r>
    <s v="TAG006850"/>
    <s v="Student Government Ride Share"/>
    <s v="(Blank)"/>
    <s v="Student Government *1"/>
    <s v="FAU Master Account Set: Budget Pool - INTRA-Fund Transfers Out"/>
    <x v="225"/>
    <n v="3220"/>
    <n v="0"/>
    <n v="3220"/>
    <n v="3180.96"/>
    <n v="0"/>
    <n v="0"/>
    <n v="3180.96"/>
    <n v="39.04"/>
    <n v="1.2123999999999999E-2"/>
    <x v="2"/>
  </r>
  <r>
    <s v="TAG008792"/>
    <s v="Harbor Branch Oceanographic Institute-HBOI"/>
    <s v="(Blank)"/>
    <s v="Student Government *1"/>
    <s v="FAU Master Account Set: Budget Pool - Expense"/>
    <x v="226"/>
    <n v="16050"/>
    <n v="-52"/>
    <n v="15998"/>
    <n v="15935.58"/>
    <n v="0"/>
    <n v="0"/>
    <n v="15935.58"/>
    <n v="62.42"/>
    <n v="3.9020000000000001E-3"/>
    <x v="2"/>
  </r>
  <r>
    <s v="TAG008792"/>
    <s v="Harbor Branch Oceanographic Institute-HBOI"/>
    <s v="(Blank)"/>
    <s v="Student Government *1"/>
    <s v="FAU Master Account Set: Budget Pool - INTRA-Fund Transfers Out"/>
    <x v="227"/>
    <n v="558.6"/>
    <n v="0"/>
    <n v="558.6"/>
    <n v="556.85"/>
    <n v="0"/>
    <n v="0"/>
    <n v="556.85"/>
    <n v="1.75"/>
    <n v="3.1329999999999999E-3"/>
    <x v="2"/>
  </r>
  <r>
    <s v="TAG008792"/>
    <s v="Harbor Branch Oceanographic Institute-HBOI"/>
    <s v="(Blank)"/>
    <s v="Student Government *1"/>
    <s v="FAU Master Account Set: Budget Pool - OPS"/>
    <x v="228"/>
    <n v="3900"/>
    <n v="52"/>
    <n v="3952"/>
    <n v="3952"/>
    <n v="0"/>
    <n v="0"/>
    <n v="3952"/>
    <n v="0"/>
    <n v="0"/>
    <x v="2"/>
  </r>
  <r>
    <s v="TAG008792"/>
    <s v="Harbor Branch Oceanographic Institute-HBOI"/>
    <s v="(Blank)"/>
    <s v="Student Government *1"/>
    <s v="FAU Master Account Set: Budget Pool - Salaries &amp; Benefits (AMP, SP, Faculty)"/>
    <x v="274"/>
    <n v="0"/>
    <n v="0"/>
    <n v="0"/>
    <n v="0"/>
    <n v="0"/>
    <n v="0"/>
    <n v="0"/>
    <n v="0"/>
    <n v="0"/>
    <x v="2"/>
  </r>
  <r>
    <s v="TAG008793"/>
    <s v="Jupiter Contingency"/>
    <s v="(Blank)"/>
    <s v="Student Government *1"/>
    <s v="FAU Master Account Set: Budget Pool - Expense"/>
    <x v="229"/>
    <n v="7500"/>
    <n v="0"/>
    <n v="7500"/>
    <n v="4521.95"/>
    <n v="0"/>
    <n v="0"/>
    <n v="4521.95"/>
    <n v="2978.05"/>
    <n v="0.39707300000000001"/>
    <x v="2"/>
  </r>
  <r>
    <s v="TAG008793"/>
    <s v="Jupiter Contingency"/>
    <s v="(Blank)"/>
    <s v="Student Government *1"/>
    <s v="FAU Master Account Set: Budget Pool - INTRA-Fund Transfers Out"/>
    <x v="230"/>
    <n v="210"/>
    <n v="0"/>
    <n v="210"/>
    <n v="126.61"/>
    <n v="0"/>
    <n v="0"/>
    <n v="126.61"/>
    <n v="83.39"/>
    <n v="0.39709499999999998"/>
    <x v="2"/>
  </r>
  <r>
    <s v="TAG008794"/>
    <s v="Night Owls Jupiter"/>
    <s v="(Blank)"/>
    <s v="Student Government *1"/>
    <s v="FAU Master Account Set: Budget Pool - Expense"/>
    <x v="231"/>
    <n v="2400"/>
    <n v="0"/>
    <n v="2400"/>
    <n v="3261.76"/>
    <n v="0"/>
    <n v="0"/>
    <n v="3261.76"/>
    <n v="-861.76"/>
    <n v="-0.35906700000000003"/>
    <x v="2"/>
  </r>
  <r>
    <s v="TAG008794"/>
    <s v="Night Owls Jupiter"/>
    <s v="(Blank)"/>
    <s v="Student Government *1"/>
    <s v="FAU Master Account Set: Budget Pool - INTRA-Fund Transfers Out"/>
    <x v="232"/>
    <n v="67.2"/>
    <n v="0"/>
    <n v="67.2"/>
    <n v="91.32"/>
    <n v="0"/>
    <n v="0"/>
    <n v="91.32"/>
    <n v="-24.12"/>
    <n v="-0.358929"/>
    <x v="2"/>
  </r>
  <r>
    <s v="TAG008794"/>
    <s v="Night Owls Jupiter"/>
    <s v="(Blank)"/>
    <s v="Student Government *1"/>
    <s v="FAU Master Account Set: Budget Pool - OPS"/>
    <x v="233"/>
    <n v="0"/>
    <n v="0"/>
    <n v="0"/>
    <n v="0"/>
    <n v="0"/>
    <n v="0"/>
    <n v="0"/>
    <n v="0"/>
    <n v="0"/>
    <x v="2"/>
  </r>
  <r>
    <s v="TAG008795"/>
    <s v="Jupiter Multicultural Programming"/>
    <s v="(Blank)"/>
    <s v="Student Government *1"/>
    <s v="FAU Master Account Set: Budget Pool - Expense"/>
    <x v="263"/>
    <n v="9500"/>
    <n v="0"/>
    <n v="9500"/>
    <n v="7664.08"/>
    <n v="0"/>
    <n v="0"/>
    <n v="7664.08"/>
    <n v="1835.92"/>
    <n v="0.19325500000000001"/>
    <x v="2"/>
  </r>
  <r>
    <s v="TAG008795"/>
    <s v="Jupiter Multicultural Programming"/>
    <s v="(Blank)"/>
    <s v="Student Government *1"/>
    <s v="FAU Master Account Set: Budget Pool - INTRA-Fund Transfers Out"/>
    <x v="264"/>
    <n v="266"/>
    <n v="0"/>
    <n v="266"/>
    <n v="214.58"/>
    <n v="0"/>
    <n v="0"/>
    <n v="214.58"/>
    <n v="51.42"/>
    <n v="0.19330800000000001"/>
    <x v="2"/>
  </r>
  <r>
    <s v="TAG008803"/>
    <s v="Night Owl Revenue"/>
    <s v="(Blank)"/>
    <s v="Student Government *1"/>
    <s v="FAU Master Account Set: Budget Pool - Expense"/>
    <x v="234"/>
    <n v="3000"/>
    <n v="0"/>
    <n v="3000"/>
    <n v="0"/>
    <n v="0"/>
    <n v="0"/>
    <n v="0"/>
    <n v="3000"/>
    <n v="1"/>
    <x v="2"/>
  </r>
  <r>
    <s v="TAG008803"/>
    <s v="Night Owl Revenue"/>
    <s v="(Blank)"/>
    <s v="Student Government *1"/>
    <s v="FAU Master Account Set: Budget Pool - INTRA-Fund Transfers Out"/>
    <x v="235"/>
    <n v="84"/>
    <n v="0"/>
    <n v="84"/>
    <n v="0"/>
    <n v="0"/>
    <n v="0"/>
    <n v="0"/>
    <n v="84"/>
    <n v="1"/>
    <x v="2"/>
  </r>
  <r>
    <s v="TAG008803"/>
    <s v="Night Owl Revenue"/>
    <s v="(Blank)"/>
    <s v="Student Government *1"/>
    <s v="FAU Master Account Set: Budget Pool - Revenue"/>
    <x v="275"/>
    <n v="-5500"/>
    <n v="0"/>
    <n v="-5500"/>
    <n v="0"/>
    <n v="0"/>
    <n v="0"/>
    <n v="0"/>
    <n v="-5500"/>
    <n v="1"/>
    <x v="2"/>
  </r>
  <r>
    <s v="TAG009718"/>
    <s v="SG Campus Initiatives and Project Boca"/>
    <s v="(Blank)"/>
    <s v="Student Government *1"/>
    <s v="FAU Master Account Set: Budget Pool - Expense"/>
    <x v="236"/>
    <n v="12000"/>
    <n v="-9000"/>
    <n v="3000"/>
    <n v="0"/>
    <n v="0"/>
    <n v="0"/>
    <n v="0"/>
    <n v="3000"/>
    <n v="1"/>
    <x v="2"/>
  </r>
  <r>
    <s v="TAG009718"/>
    <s v="SG Campus Initiatives and Project Boca"/>
    <s v="(Blank)"/>
    <s v="Student Government *1"/>
    <s v="FAU Master Account Set: Budget Pool - INTRA-Fund Transfers Out"/>
    <x v="237"/>
    <n v="336"/>
    <n v="-252"/>
    <n v="84"/>
    <n v="0"/>
    <n v="0"/>
    <n v="0"/>
    <n v="0"/>
    <n v="84"/>
    <n v="1"/>
    <x v="2"/>
  </r>
  <r>
    <s v="TAG010682"/>
    <s v="Global Programming RSO Support Boca"/>
    <s v="(Blank)"/>
    <s v="Student Government *1"/>
    <s v="FAU Master Account Set: Budget Pool - Expense"/>
    <x v="265"/>
    <n v="10000"/>
    <n v="0"/>
    <n v="10000"/>
    <n v="2630.67"/>
    <n v="0"/>
    <n v="0"/>
    <n v="2630.67"/>
    <n v="7369.33"/>
    <n v="0.73693299999999995"/>
    <x v="2"/>
  </r>
  <r>
    <s v="TAG010682"/>
    <s v="Global Programming RSO Support Boca"/>
    <s v="(Blank)"/>
    <s v="Student Government *1"/>
    <s v="FAU Master Account Set: Budget Pool - INTRA-Fund Transfers Out"/>
    <x v="266"/>
    <n v="280"/>
    <n v="0"/>
    <n v="280"/>
    <n v="73.650000000000006"/>
    <n v="0"/>
    <n v="0"/>
    <n v="73.650000000000006"/>
    <n v="206.35"/>
    <n v="0.73696399999999995"/>
    <x v="2"/>
  </r>
  <r>
    <s v="TAG000493"/>
    <s v="Jupiter - Burrow Activity Center"/>
    <s v="(Blank)"/>
    <s v="Student Government *1"/>
    <s v="FAU Master Account Set: Budget Pool - Expense"/>
    <x v="0"/>
    <n v="11700"/>
    <n v="99.95"/>
    <n v="11799.95"/>
    <n v="11472.91"/>
    <n v="0"/>
    <n v="0"/>
    <n v="11472.91"/>
    <n v="327.04000000000002"/>
    <n v="2.7715E-2"/>
    <x v="3"/>
  </r>
  <r>
    <s v="TAG000493"/>
    <s v="Jupiter - Burrow Activity Center"/>
    <s v="(Blank)"/>
    <s v="Student Government *1"/>
    <s v="FAU Master Account Set: Budget Pool - INTRA-Fund Transfers Out"/>
    <x v="1"/>
    <n v="7917.49"/>
    <n v="0"/>
    <n v="7917.49"/>
    <n v="7832.02"/>
    <n v="0"/>
    <n v="0"/>
    <n v="7832.02"/>
    <n v="85.47"/>
    <n v="1.0795000000000001E-2"/>
    <x v="3"/>
  </r>
  <r>
    <s v="TAG000493"/>
    <s v="Jupiter - Burrow Activity Center"/>
    <s v="(Blank)"/>
    <s v="Student Government *1"/>
    <s v="FAU Master Account Set: Budget Pool - OPS"/>
    <x v="2"/>
    <n v="76608"/>
    <n v="-3466.86"/>
    <n v="73141.14"/>
    <n v="70424.600000000006"/>
    <n v="0"/>
    <n v="0"/>
    <n v="70424.600000000006"/>
    <n v="2716.54"/>
    <n v="3.7141E-2"/>
    <x v="3"/>
  </r>
  <r>
    <s v="TAG000493"/>
    <s v="Jupiter - Burrow Activity Center"/>
    <s v="(Blank)"/>
    <s v="Student Government *1"/>
    <s v="FAU Master Account Set: Budget Pool - Salaries &amp; Benefits (AMP, SP, Faculty)"/>
    <x v="3"/>
    <n v="158745.18"/>
    <n v="3366.91"/>
    <n v="162112.09"/>
    <n v="162102.20000000001"/>
    <n v="0"/>
    <n v="0"/>
    <n v="162102.20000000001"/>
    <n v="9.89"/>
    <n v="6.0999999999999999E-5"/>
    <x v="3"/>
  </r>
  <r>
    <s v="TAG001230"/>
    <s v="Jupiter Burrow Student Union - SG Reserve"/>
    <s v="P-8660 (R) FY25 - Bldg. MC-03 SR - Jupiter Burrow Flooring &amp; Lighting Renovation"/>
    <s v="Student Government *1"/>
    <s v="FAU Master Account Set: Budget Pool - Expense"/>
    <x v="4"/>
    <n v="0"/>
    <n v="0"/>
    <n v="0"/>
    <n v="0"/>
    <n v="0"/>
    <n v="0"/>
    <n v="0"/>
    <n v="0"/>
    <n v="0"/>
    <x v="3"/>
  </r>
  <r>
    <s v="TAG001230"/>
    <s v="Jupiter Burrow Student Union - SG Reserve"/>
    <s v="(Blank)"/>
    <s v="Student Government *1"/>
    <s v="FAU Master Account Set: Budget Pool - Expense"/>
    <x v="4"/>
    <n v="5000"/>
    <n v="3500"/>
    <n v="8500"/>
    <n v="7040.6"/>
    <n v="0"/>
    <n v="0"/>
    <n v="7040.6"/>
    <n v="1459.4"/>
    <n v="0.17169400000000001"/>
    <x v="3"/>
  </r>
  <r>
    <s v="TAG001230"/>
    <s v="Jupiter Burrow Student Union - SG Reserve"/>
    <s v="(Blank)"/>
    <s v="Student Government *1"/>
    <s v="FAU Master Account Set: Budget Pool - INTRA-Fund Transfers In"/>
    <x v="238"/>
    <n v="-1000"/>
    <n v="0"/>
    <n v="-1000"/>
    <n v="-10235"/>
    <n v="0"/>
    <n v="0"/>
    <n v="-10235"/>
    <n v="9235"/>
    <n v="-9.2349999999999994"/>
    <x v="3"/>
  </r>
  <r>
    <s v="TAG001230"/>
    <s v="Jupiter Burrow Student Union - SG Reserve"/>
    <s v="(Blank)"/>
    <s v="Student Government *1"/>
    <s v="FAU Master Account Set: Budget Pool - INTRA-Fund Transfers Out"/>
    <x v="5"/>
    <n v="140"/>
    <n v="305.06"/>
    <n v="445.06"/>
    <n v="381.87"/>
    <n v="0"/>
    <n v="0"/>
    <n v="381.87"/>
    <n v="63.19"/>
    <n v="0.141981"/>
    <x v="3"/>
  </r>
  <r>
    <s v="TAG001230"/>
    <s v="Jupiter Burrow Student Union - SG Reserve"/>
    <s v="(Blank)"/>
    <s v="Student Government *1"/>
    <s v="FAU Master Account Set: Budget Pool - OPS"/>
    <x v="276"/>
    <n v="0"/>
    <n v="7395"/>
    <n v="7395"/>
    <n v="6597.5"/>
    <n v="0"/>
    <n v="0"/>
    <n v="6597.5"/>
    <n v="797.5"/>
    <n v="0.10784299999999999"/>
    <x v="3"/>
  </r>
  <r>
    <s v="TAG001231"/>
    <s v="Boca Rec Fit Equip Replacement - SG Reserve"/>
    <s v="(Blank)"/>
    <s v="Student Government *1"/>
    <s v="FAU Master Account Set: Budget Pool - Expense"/>
    <x v="6"/>
    <n v="100000"/>
    <n v="0"/>
    <n v="100000"/>
    <n v="91005.47"/>
    <n v="0"/>
    <n v="0"/>
    <n v="91005.47"/>
    <n v="8994.5300000000007"/>
    <n v="8.9944999999999997E-2"/>
    <x v="3"/>
  </r>
  <r>
    <s v="TAG001231"/>
    <s v="Boca Rec Fit Equip Replacement - SG Reserve"/>
    <s v="(Blank)"/>
    <s v="Student Government *1"/>
    <s v="FAU Master Account Set: Budget Pool - INTRA-Fund Transfers In"/>
    <x v="239"/>
    <n v="-44500"/>
    <n v="0"/>
    <n v="-44500"/>
    <n v="-44500"/>
    <n v="0"/>
    <n v="0"/>
    <n v="-44500"/>
    <n v="0"/>
    <n v="0"/>
    <x v="3"/>
  </r>
  <r>
    <s v="TAG001231"/>
    <s v="Boca Rec Fit Equip Replacement - SG Reserve"/>
    <s v="(Blank)"/>
    <s v="Student Government *1"/>
    <s v="FAU Master Account Set: Budget Pool - INTRA-Fund Transfers Out"/>
    <x v="7"/>
    <n v="2800"/>
    <n v="0"/>
    <n v="2800"/>
    <n v="2548.15"/>
    <n v="0"/>
    <n v="0"/>
    <n v="2548.15"/>
    <n v="251.85"/>
    <n v="8.9945999999999998E-2"/>
    <x v="3"/>
  </r>
  <r>
    <s v="TAG001284"/>
    <s v="VPSA A&amp;S Reserve"/>
    <s v="(Blank)"/>
    <s v="Student Government *1"/>
    <s v="FAU Master Account Set: Budget Pool - Expense"/>
    <x v="240"/>
    <n v="200000"/>
    <n v="-68522"/>
    <n v="131478"/>
    <n v="0"/>
    <n v="0"/>
    <n v="0"/>
    <n v="0"/>
    <n v="131478"/>
    <n v="1"/>
    <x v="3"/>
  </r>
  <r>
    <s v="TAG001284"/>
    <s v="VPSA A&amp;S Reserve"/>
    <s v="(Blank)"/>
    <s v="Student Government *1"/>
    <s v="FAU Master Account Set: Budget Pool - INTRA-Fund Transfers In"/>
    <x v="241"/>
    <n v="-30000"/>
    <n v="0"/>
    <n v="-30000"/>
    <n v="-30000"/>
    <n v="0"/>
    <n v="0"/>
    <n v="-30000"/>
    <n v="0"/>
    <n v="0"/>
    <x v="3"/>
  </r>
  <r>
    <s v="TAG001284"/>
    <s v="VPSA A&amp;S Reserve"/>
    <s v="(Blank)"/>
    <s v="Student Government *1"/>
    <s v="FAU Master Account Set: Budget Pool - INTRA-Fund Transfers Out"/>
    <x v="8"/>
    <n v="5600"/>
    <n v="-1918.62"/>
    <n v="3681.38"/>
    <n v="0"/>
    <n v="0"/>
    <n v="0"/>
    <n v="0"/>
    <n v="3681.38"/>
    <n v="1"/>
    <x v="3"/>
  </r>
  <r>
    <s v="TAG001285"/>
    <s v="Radio Station"/>
    <s v="(Blank)"/>
    <s v="Student Government *1"/>
    <s v="FAU Master Account Set: Budget Pool - Expense"/>
    <x v="10"/>
    <n v="5000"/>
    <n v="0"/>
    <n v="5000"/>
    <n v="95.3"/>
    <n v="0"/>
    <n v="0"/>
    <n v="95.3"/>
    <n v="4904.7"/>
    <n v="0.98094000000000003"/>
    <x v="3"/>
  </r>
  <r>
    <s v="TAG001285"/>
    <s v="Radio Station"/>
    <s v="(Blank)"/>
    <s v="Student Government *1"/>
    <s v="FAU Master Account Set: Budget Pool - INTRA-Fund Transfers Out"/>
    <x v="11"/>
    <n v="408.8"/>
    <n v="0"/>
    <n v="408.8"/>
    <n v="23.25"/>
    <n v="0"/>
    <n v="0"/>
    <n v="23.25"/>
    <n v="385.55"/>
    <n v="0.94312600000000002"/>
    <x v="3"/>
  </r>
  <r>
    <s v="TAG001285"/>
    <s v="Radio Station"/>
    <s v="(Blank)"/>
    <s v="Student Government *1"/>
    <s v="FAU Master Account Set: Budget Pool - OPS"/>
    <x v="12"/>
    <n v="9600"/>
    <n v="0"/>
    <n v="9600"/>
    <n v="735"/>
    <n v="0"/>
    <n v="0"/>
    <n v="735"/>
    <n v="8865"/>
    <n v="0.92343799999999998"/>
    <x v="3"/>
  </r>
  <r>
    <s v="TAG001285"/>
    <s v="Radio Station"/>
    <s v="(Blank)"/>
    <s v="Student Government *1"/>
    <s v="FAU Master Account Set: Budget Pool - Revenue"/>
    <x v="242"/>
    <n v="-15000"/>
    <n v="0"/>
    <n v="-15000"/>
    <n v="-5916"/>
    <n v="0"/>
    <n v="0"/>
    <n v="-5916"/>
    <n v="-9084"/>
    <n v="0.60560000000000003"/>
    <x v="3"/>
  </r>
  <r>
    <s v="TAG001286"/>
    <s v="UWC - Owl TV"/>
    <s v="(Blank)"/>
    <s v="Student Government *1"/>
    <s v="FAU Master Account Set: Budget Pool - Expense"/>
    <x v="13"/>
    <n v="10000"/>
    <n v="0"/>
    <n v="10000"/>
    <n v="495"/>
    <n v="0"/>
    <n v="0"/>
    <n v="495"/>
    <n v="9505"/>
    <n v="0.95050000000000001"/>
    <x v="3"/>
  </r>
  <r>
    <s v="TAG001286"/>
    <s v="UWC - Owl TV"/>
    <s v="(Blank)"/>
    <s v="Student Government *1"/>
    <s v="FAU Master Account Set: Budget Pool - INTER-Fund Transfer In"/>
    <x v="277"/>
    <n v="0"/>
    <n v="0"/>
    <n v="0"/>
    <n v="-1000"/>
    <n v="0"/>
    <n v="0"/>
    <n v="-1000"/>
    <n v="1000"/>
    <n v="0"/>
    <x v="3"/>
  </r>
  <r>
    <s v="TAG001286"/>
    <s v="UWC - Owl TV"/>
    <s v="(Blank)"/>
    <s v="Student Government *1"/>
    <s v="FAU Master Account Set: Budget Pool - INTRA-Fund Transfers Out"/>
    <x v="14"/>
    <n v="280"/>
    <n v="0"/>
    <n v="280"/>
    <n v="13.86"/>
    <n v="0"/>
    <n v="0"/>
    <n v="13.86"/>
    <n v="266.14"/>
    <n v="0.95050000000000001"/>
    <x v="3"/>
  </r>
  <r>
    <s v="TAG001286"/>
    <s v="UWC - Owl TV"/>
    <s v="(Blank)"/>
    <s v="Student Government *1"/>
    <s v="FAU Master Account Set: Budget Pool - Revenue"/>
    <x v="243"/>
    <n v="-10000"/>
    <n v="0"/>
    <n v="-10000"/>
    <n v="-1000"/>
    <n v="0"/>
    <n v="0"/>
    <n v="-1000"/>
    <n v="-9000"/>
    <n v="0.9"/>
    <x v="3"/>
  </r>
  <r>
    <s v="TAG001288"/>
    <s v="UP Publication"/>
    <s v="(Blank)"/>
    <s v="Student Government *1"/>
    <s v="FAU Master Account Set: Budget Pool - Expense"/>
    <x v="15"/>
    <n v="10000"/>
    <n v="0"/>
    <n v="10000"/>
    <n v="4555.49"/>
    <n v="0"/>
    <n v="0"/>
    <n v="4555.49"/>
    <n v="5444.51"/>
    <n v="0.54445100000000002"/>
    <x v="3"/>
  </r>
  <r>
    <s v="TAG001288"/>
    <s v="UP Publication"/>
    <s v="(Blank)"/>
    <s v="Student Government *1"/>
    <s v="FAU Master Account Set: Budget Pool - INTRA-Fund Transfers Out"/>
    <x v="16"/>
    <n v="280"/>
    <n v="0"/>
    <n v="280"/>
    <n v="127.55"/>
    <n v="0"/>
    <n v="0"/>
    <n v="127.55"/>
    <n v="152.44999999999999"/>
    <n v="0.54446399999999995"/>
    <x v="3"/>
  </r>
  <r>
    <s v="TAG001288"/>
    <s v="UP Publication"/>
    <s v="(Blank)"/>
    <s v="Student Government *1"/>
    <s v="FAU Master Account Set: Budget Pool - Revenue"/>
    <x v="244"/>
    <n v="-2000"/>
    <n v="0"/>
    <n v="-2000"/>
    <n v="0"/>
    <n v="0"/>
    <n v="0"/>
    <n v="0"/>
    <n v="-2000"/>
    <n v="1"/>
    <x v="3"/>
  </r>
  <r>
    <s v="TAG001289"/>
    <s v="Student Government - Program Board"/>
    <s v="(Blank)"/>
    <s v="Student Government *1"/>
    <s v="FAU Master Account Set: Budget Pool - Expense"/>
    <x v="17"/>
    <n v="1883"/>
    <n v="0"/>
    <n v="1883"/>
    <n v="184.15"/>
    <n v="0"/>
    <n v="0"/>
    <n v="184.15"/>
    <n v="1698.85"/>
    <n v="0.90220400000000001"/>
    <x v="3"/>
  </r>
  <r>
    <s v="TAG001289"/>
    <s v="Student Government - Program Board"/>
    <s v="(Blank)"/>
    <s v="Student Government *1"/>
    <s v="FAU Master Account Set: Budget Pool - INTRA-Fund Transfers Out"/>
    <x v="18"/>
    <n v="52.72"/>
    <n v="0"/>
    <n v="52.72"/>
    <n v="5.15"/>
    <n v="0"/>
    <n v="0"/>
    <n v="5.15"/>
    <n v="47.57"/>
    <n v="0.90232199999999996"/>
    <x v="3"/>
  </r>
  <r>
    <s v="TAG001289"/>
    <s v="Student Government - Program Board"/>
    <s v="(Blank)"/>
    <s v="Student Government *1"/>
    <s v="FAU Master Account Set: Budget Pool - Revenue"/>
    <x v="245"/>
    <n v="-2000"/>
    <n v="0"/>
    <n v="-2000"/>
    <n v="-2975"/>
    <n v="0"/>
    <n v="0"/>
    <n v="-2975"/>
    <n v="975"/>
    <n v="-0.48749999999999999"/>
    <x v="3"/>
  </r>
  <r>
    <s v="TAG001290"/>
    <s v="Student Government - Homecoming"/>
    <s v="(Blank)"/>
    <s v="Student Government *1"/>
    <s v="FAU Master Account Set: Budget Pool - Expense"/>
    <x v="246"/>
    <n v="2300"/>
    <n v="0"/>
    <n v="2300"/>
    <n v="0"/>
    <n v="0"/>
    <n v="0"/>
    <n v="0"/>
    <n v="2300"/>
    <n v="1"/>
    <x v="3"/>
  </r>
  <r>
    <s v="TAG001290"/>
    <s v="Student Government - Homecoming"/>
    <s v="(Blank)"/>
    <s v="Student Government *1"/>
    <s v="FAU Master Account Set: Budget Pool - INTRA-Fund Transfers Out"/>
    <x v="247"/>
    <n v="64.400000000000006"/>
    <n v="0"/>
    <n v="64.400000000000006"/>
    <n v="0"/>
    <n v="0"/>
    <n v="0"/>
    <n v="0"/>
    <n v="64.400000000000006"/>
    <n v="1"/>
    <x v="3"/>
  </r>
  <r>
    <s v="TAG001290"/>
    <s v="Student Government - Homecoming"/>
    <s v="(Blank)"/>
    <s v="Student Government *1"/>
    <s v="FAU Master Account Set: Budget Pool - Revenue"/>
    <x v="268"/>
    <n v="-2000"/>
    <n v="0"/>
    <n v="-2000"/>
    <n v="0"/>
    <n v="0"/>
    <n v="0"/>
    <n v="0"/>
    <n v="-2000"/>
    <n v="1"/>
    <x v="3"/>
  </r>
  <r>
    <s v="TAG001291"/>
    <s v="Student Government - Revenue"/>
    <s v="(Blank)"/>
    <s v="Student Government *1"/>
    <s v="FAU Master Account Set: Budget Pool - Expense"/>
    <x v="19"/>
    <n v="340467"/>
    <n v="-10895"/>
    <n v="329572"/>
    <n v="212060.68"/>
    <n v="0"/>
    <n v="0"/>
    <n v="212060.68"/>
    <n v="117511.32"/>
    <n v="0.35655700000000001"/>
    <x v="3"/>
  </r>
  <r>
    <s v="TAG001291"/>
    <s v="Student Government - Revenue"/>
    <s v="(Blank)"/>
    <s v="Student Government *1"/>
    <s v="FAU Master Account Set: Budget Pool - INTRA-Fund Transfers In"/>
    <x v="249"/>
    <n v="0"/>
    <n v="0"/>
    <n v="0"/>
    <n v="-354690.31"/>
    <n v="0"/>
    <n v="0"/>
    <n v="-354690.31"/>
    <n v="354690.31"/>
    <n v="0"/>
    <x v="3"/>
  </r>
  <r>
    <s v="TAG001291"/>
    <s v="Student Government - Revenue"/>
    <s v="(Blank)"/>
    <s v="Student Government *1"/>
    <s v="FAU Master Account Set: Budget Pool - INTRA-Fund Transfers Out"/>
    <x v="20"/>
    <n v="9533.08"/>
    <n v="-305.06"/>
    <n v="9228.02"/>
    <n v="5937.7"/>
    <n v="0"/>
    <n v="0"/>
    <n v="5937.7"/>
    <n v="3290.32"/>
    <n v="0.35655700000000001"/>
    <x v="3"/>
  </r>
  <r>
    <s v="TAG001291"/>
    <s v="Student Government - Revenue"/>
    <s v="(Blank)"/>
    <s v="Student Government *1"/>
    <s v="FAU Master Account Set: Budget Pool - Salaries &amp; Benefits (AMP, SP, Faculty)"/>
    <x v="269"/>
    <n v="0"/>
    <n v="0"/>
    <n v="0"/>
    <n v="0"/>
    <n v="0"/>
    <n v="0"/>
    <n v="0"/>
    <n v="0"/>
    <n v="0"/>
    <x v="3"/>
  </r>
  <r>
    <s v="TAG001292"/>
    <s v="Student Government - Book Loan Replacement"/>
    <s v="(Blank)"/>
    <s v="Student Government *1"/>
    <s v="FAU Master Account Set: Budget Pool - Expense"/>
    <x v="22"/>
    <n v="1600"/>
    <n v="0"/>
    <n v="1600"/>
    <n v="-501.35"/>
    <n v="0"/>
    <n v="0"/>
    <n v="-501.35"/>
    <n v="2101.35"/>
    <n v="1.3133440000000001"/>
    <x v="3"/>
  </r>
  <r>
    <s v="TAG001292"/>
    <s v="Student Government - Book Loan Replacement"/>
    <s v="(Blank)"/>
    <s v="Student Government *1"/>
    <s v="FAU Master Account Set: Budget Pool - INTRA-Fund Transfers Out"/>
    <x v="23"/>
    <n v="44.8"/>
    <n v="0"/>
    <n v="44.8"/>
    <n v="0"/>
    <n v="0"/>
    <n v="0"/>
    <n v="0"/>
    <n v="44.8"/>
    <n v="1"/>
    <x v="3"/>
  </r>
  <r>
    <s v="TAG001292"/>
    <s v="Student Government - Book Loan Replacement"/>
    <s v="(Blank)"/>
    <s v="Student Government *1"/>
    <s v="FAU Master Account Set: Budget Pool - Revenue"/>
    <x v="250"/>
    <n v="-1680"/>
    <n v="0"/>
    <n v="-1680"/>
    <n v="0"/>
    <n v="0"/>
    <n v="0"/>
    <n v="0"/>
    <n v="-1680"/>
    <n v="1"/>
    <x v="3"/>
  </r>
  <r>
    <s v="TAG001293"/>
    <s v="Campus Initiatives and Projects Broward"/>
    <s v="(Blank)"/>
    <s v="Student Government *1"/>
    <s v="FAU Master Account Set: Budget Pool - Expense"/>
    <x v="278"/>
    <n v="0"/>
    <n v="0"/>
    <n v="0"/>
    <n v="65.25"/>
    <n v="0"/>
    <n v="0"/>
    <n v="65.25"/>
    <n v="-65.25"/>
    <n v="0"/>
    <x v="3"/>
  </r>
  <r>
    <s v="TAG001293"/>
    <s v="Campus Initiatives and Projects Broward"/>
    <s v="(Blank)"/>
    <s v="Student Government *1"/>
    <s v="FAU Master Account Set: Budget Pool - INTER-Fund Transfer In"/>
    <x v="279"/>
    <n v="0"/>
    <n v="0"/>
    <n v="0"/>
    <n v="0"/>
    <n v="0"/>
    <n v="0"/>
    <n v="0"/>
    <n v="0"/>
    <n v="0"/>
    <x v="3"/>
  </r>
  <r>
    <s v="TAG001293"/>
    <s v="Campus Initiatives and Projects Broward"/>
    <s v="(Blank)"/>
    <s v="Student Government *1"/>
    <s v="FAU Master Account Set: Budget Pool - INTRA-Fund Transfers In"/>
    <x v="280"/>
    <n v="0"/>
    <n v="0"/>
    <n v="0"/>
    <n v="-18250"/>
    <n v="0"/>
    <n v="0"/>
    <n v="-18250"/>
    <n v="18250"/>
    <n v="0"/>
    <x v="3"/>
  </r>
  <r>
    <s v="TAG001293"/>
    <s v="Campus Initiatives and Projects Broward"/>
    <s v="(Blank)"/>
    <s v="Student Government *1"/>
    <s v="FAU Master Account Set: Budget Pool - INTRA-Fund Transfers Out"/>
    <x v="281"/>
    <n v="0"/>
    <n v="0"/>
    <n v="0"/>
    <n v="1.83"/>
    <n v="0"/>
    <n v="0"/>
    <n v="1.83"/>
    <n v="-1.83"/>
    <n v="0"/>
    <x v="3"/>
  </r>
  <r>
    <s v="TAG001293"/>
    <s v="Campus Initiatives and Projects Broward"/>
    <s v="(Blank)"/>
    <s v="Student Government *1"/>
    <s v="FAU Master Account Set: Budget Pool - Revenue"/>
    <x v="282"/>
    <n v="0"/>
    <n v="0"/>
    <n v="0"/>
    <n v="-1125"/>
    <n v="0"/>
    <n v="0"/>
    <n v="-1125"/>
    <n v="1125"/>
    <n v="0"/>
    <x v="3"/>
  </r>
  <r>
    <s v="TAG001294"/>
    <s v="Student Government - Student Life and Recreation - Jupiter"/>
    <s v="(Blank)"/>
    <s v="Student Government *1"/>
    <s v="FAU Master Account Set: Budget Pool - INTER-Fund Transfers Out"/>
    <x v="24"/>
    <n v="327322"/>
    <n v="0"/>
    <n v="327322"/>
    <n v="327322"/>
    <n v="0"/>
    <n v="0"/>
    <n v="327322"/>
    <n v="0"/>
    <n v="0"/>
    <x v="3"/>
  </r>
  <r>
    <s v="TAG001295"/>
    <s v="Student Government - Wellness Center - Broward"/>
    <s v="(Blank)"/>
    <s v="Student Government *1"/>
    <s v="FAU Master Account Set: Budget Pool - INTER-Fund Transfers Out"/>
    <x v="26"/>
    <n v="201576"/>
    <n v="0"/>
    <n v="201576"/>
    <n v="201576"/>
    <n v="0"/>
    <n v="0"/>
    <n v="201576"/>
    <n v="0"/>
    <n v="0"/>
    <x v="3"/>
  </r>
  <r>
    <s v="TAG001296"/>
    <s v="Student Government - Owl Production - Broward"/>
    <s v="(Blank)"/>
    <s v="Student Government *1"/>
    <s v="FAU Master Account Set: Budget Pool - Expense"/>
    <x v="28"/>
    <n v="78600"/>
    <n v="0"/>
    <n v="78600"/>
    <n v="70881.86"/>
    <n v="0"/>
    <n v="0"/>
    <n v="70881.86"/>
    <n v="7718.14"/>
    <n v="9.8195000000000005E-2"/>
    <x v="3"/>
  </r>
  <r>
    <s v="TAG001296"/>
    <s v="Student Government - Owl Production - Broward"/>
    <s v="(Blank)"/>
    <s v="Student Government *1"/>
    <s v="FAU Master Account Set: Budget Pool - INTRA-Fund Transfers Out"/>
    <x v="29"/>
    <n v="3418.8"/>
    <n v="0"/>
    <n v="3418.8"/>
    <n v="30834.39"/>
    <n v="0"/>
    <n v="0"/>
    <n v="30834.39"/>
    <n v="-27415.59"/>
    <n v="-8.0190680000000008"/>
    <x v="3"/>
  </r>
  <r>
    <s v="TAG001296"/>
    <s v="Student Government - Owl Production - Broward"/>
    <s v="(Blank)"/>
    <s v="Student Government *1"/>
    <s v="FAU Master Account Set: Budget Pool - OPS"/>
    <x v="30"/>
    <n v="43500"/>
    <n v="0"/>
    <n v="43500"/>
    <n v="31862.2"/>
    <n v="0"/>
    <n v="0"/>
    <n v="31862.2"/>
    <n v="11637.8"/>
    <n v="0.267536"/>
    <x v="3"/>
  </r>
  <r>
    <s v="TAG001297"/>
    <s v="Student Government - Involvement and Leadership - Davie"/>
    <s v="(Blank)"/>
    <s v="Student Government *1"/>
    <s v="FAU Master Account Set: Budget Pool - Expense"/>
    <x v="31"/>
    <n v="8515"/>
    <n v="0"/>
    <n v="8515"/>
    <n v="7860.22"/>
    <n v="0"/>
    <n v="89"/>
    <n v="7949.22"/>
    <n v="565.78"/>
    <n v="6.6445000000000004E-2"/>
    <x v="3"/>
  </r>
  <r>
    <s v="TAG001297"/>
    <s v="Student Government - Involvement and Leadership - Davie"/>
    <s v="(Blank)"/>
    <s v="Student Government *1"/>
    <s v="FAU Master Account Set: Budget Pool - INTRA-Fund Transfers Out"/>
    <x v="32"/>
    <n v="2704.51"/>
    <n v="0"/>
    <n v="2704.51"/>
    <n v="23615.91"/>
    <n v="0"/>
    <n v="0"/>
    <n v="23615.91"/>
    <n v="-20911.400000000001"/>
    <n v="-7.7320380000000002"/>
    <x v="3"/>
  </r>
  <r>
    <s v="TAG001297"/>
    <s v="Student Government - Involvement and Leadership - Davie"/>
    <s v="(Blank)"/>
    <s v="Student Government *1"/>
    <s v="FAU Master Account Set: Budget Pool - OPS"/>
    <x v="33"/>
    <n v="13340"/>
    <n v="0"/>
    <n v="13340"/>
    <n v="6699"/>
    <n v="0"/>
    <n v="0"/>
    <n v="6699"/>
    <n v="6641"/>
    <n v="0.49782599999999999"/>
    <x v="3"/>
  </r>
  <r>
    <s v="TAG001297"/>
    <s v="Student Government - Involvement and Leadership - Davie"/>
    <s v="(Blank)"/>
    <s v="Student Government *1"/>
    <s v="FAU Master Account Set: Budget Pool - Salaries &amp; Benefits (AMP, SP, Faculty)"/>
    <x v="34"/>
    <n v="74734.740000000005"/>
    <n v="0"/>
    <n v="74734.740000000005"/>
    <n v="64212.76"/>
    <n v="0"/>
    <n v="0"/>
    <n v="64212.76"/>
    <n v="10521.98"/>
    <n v="0.140791"/>
    <x v="3"/>
  </r>
  <r>
    <s v="TAG001298"/>
    <s v="Student Government - Student Accessibility Services Broward"/>
    <s v="(Blank)"/>
    <s v="Student Government *1"/>
    <s v="FAU Master Account Set: Budget Pool - Expense"/>
    <x v="35"/>
    <n v="1000"/>
    <n v="0"/>
    <n v="1000"/>
    <n v="932.53"/>
    <n v="0"/>
    <n v="0"/>
    <n v="932.53"/>
    <n v="67.47"/>
    <n v="6.7470000000000002E-2"/>
    <x v="3"/>
  </r>
  <r>
    <s v="TAG001298"/>
    <s v="Student Government - Student Accessibility Services Broward"/>
    <s v="(Blank)"/>
    <s v="Student Government *1"/>
    <s v="FAU Master Account Set: Budget Pool - INTRA-Fund Transfers Out"/>
    <x v="36"/>
    <n v="28"/>
    <n v="0"/>
    <n v="28"/>
    <n v="26.11"/>
    <n v="0"/>
    <n v="0"/>
    <n v="26.11"/>
    <n v="1.89"/>
    <n v="6.7500000000000004E-2"/>
    <x v="3"/>
  </r>
  <r>
    <s v="TAG001300"/>
    <s v="Student Government - Achievement Awards - Broward"/>
    <s v="(Blank)"/>
    <s v="Student Government *1"/>
    <s v="FAU Master Account Set: Budget Pool - Expense"/>
    <x v="39"/>
    <n v="6250"/>
    <n v="0"/>
    <n v="6250"/>
    <n v="5878.8"/>
    <n v="0"/>
    <n v="0"/>
    <n v="5878.8"/>
    <n v="371.2"/>
    <n v="5.9392E-2"/>
    <x v="3"/>
  </r>
  <r>
    <s v="TAG001300"/>
    <s v="Student Government - Achievement Awards - Broward"/>
    <s v="(Blank)"/>
    <s v="Student Government *1"/>
    <s v="FAU Master Account Set: Budget Pool - INTRA-Fund Transfers Out"/>
    <x v="40"/>
    <n v="175"/>
    <n v="0"/>
    <n v="175"/>
    <n v="664.61"/>
    <n v="0"/>
    <n v="0"/>
    <n v="664.61"/>
    <n v="-489.61"/>
    <n v="-2.797771"/>
    <x v="3"/>
  </r>
  <r>
    <s v="TAG001301"/>
    <s v="Student Government - Broward House Projects"/>
    <s v="(Blank)"/>
    <s v="Student Government *1"/>
    <s v="FAU Master Account Set: Budget Pool - Expense"/>
    <x v="41"/>
    <n v="4950"/>
    <n v="0"/>
    <n v="4950"/>
    <n v="3740.74"/>
    <n v="0"/>
    <n v="0"/>
    <n v="3740.74"/>
    <n v="1209.26"/>
    <n v="0.24429500000000001"/>
    <x v="3"/>
  </r>
  <r>
    <s v="TAG001301"/>
    <s v="Student Government - Broward House Projects"/>
    <s v="(Blank)"/>
    <s v="Student Government *1"/>
    <s v="FAU Master Account Set: Budget Pool - INTRA-Fund Transfers Out"/>
    <x v="42"/>
    <n v="138.6"/>
    <n v="0"/>
    <n v="138.6"/>
    <n v="804.75"/>
    <n v="0"/>
    <n v="0"/>
    <n v="804.75"/>
    <n v="-666.15"/>
    <n v="-4.8062769999999997"/>
    <x v="3"/>
  </r>
  <r>
    <s v="TAG001308"/>
    <s v="Broward Campus - Student Services"/>
    <s v="(Blank)"/>
    <s v="Student Government *1"/>
    <s v="FAU Master Account Set: Budget Pool - Expense"/>
    <x v="47"/>
    <n v="16950"/>
    <n v="5000"/>
    <n v="21950"/>
    <n v="14449.3"/>
    <n v="0"/>
    <n v="0"/>
    <n v="14449.3"/>
    <n v="7500.7"/>
    <n v="0.34171800000000002"/>
    <x v="3"/>
  </r>
  <r>
    <s v="TAG001308"/>
    <s v="Broward Campus - Student Services"/>
    <s v="(Blank)"/>
    <s v="Student Government *1"/>
    <s v="FAU Master Account Set: Budget Pool - INTRA-Fund Transfers Out"/>
    <x v="48"/>
    <n v="1247.4000000000001"/>
    <n v="0"/>
    <n v="1247.4000000000001"/>
    <n v="6402.99"/>
    <n v="0"/>
    <n v="0"/>
    <n v="6402.99"/>
    <n v="-5155.59"/>
    <n v="-4.1330689999999999"/>
    <x v="3"/>
  </r>
  <r>
    <s v="TAG001308"/>
    <s v="Broward Campus - Student Services"/>
    <s v="(Blank)"/>
    <s v="Student Government *1"/>
    <s v="FAU Master Account Set: Budget Pool - OPS"/>
    <x v="270"/>
    <n v="27600"/>
    <n v="-5000"/>
    <n v="22600"/>
    <n v="17800.21"/>
    <n v="0"/>
    <n v="0"/>
    <n v="17800.21"/>
    <n v="4799.79"/>
    <n v="0.21238000000000001"/>
    <x v="3"/>
  </r>
  <r>
    <s v="TAG001309"/>
    <s v="Student Government - Operations - Davie"/>
    <s v="(Blank)"/>
    <s v="Student Government *1"/>
    <s v="FAU Master Account Set: Budget Pool - Expense"/>
    <x v="49"/>
    <n v="90472"/>
    <n v="-2995.06"/>
    <n v="87476.94"/>
    <n v="81107.91"/>
    <n v="0"/>
    <n v="0"/>
    <n v="81107.91"/>
    <n v="6369.03"/>
    <n v="7.2807999999999998E-2"/>
    <x v="3"/>
  </r>
  <r>
    <s v="TAG001309"/>
    <s v="Student Government - Operations - Davie"/>
    <s v="(Blank)"/>
    <s v="Student Government *1"/>
    <s v="FAU Master Account Set: Budget Pool - INTRA-Fund Transfers Out"/>
    <x v="50"/>
    <n v="11648.39"/>
    <n v="0"/>
    <n v="11648.39"/>
    <n v="51310.19"/>
    <n v="0"/>
    <n v="0"/>
    <n v="51310.19"/>
    <n v="-39661.800000000003"/>
    <n v="-3.4049179999999999"/>
    <x v="3"/>
  </r>
  <r>
    <s v="TAG001309"/>
    <s v="Student Government - Operations - Davie"/>
    <s v="(Blank)"/>
    <s v="Student Government *1"/>
    <s v="FAU Master Account Set: Budget Pool - OPS"/>
    <x v="51"/>
    <n v="176645"/>
    <n v="-10"/>
    <n v="176635"/>
    <n v="144902.69"/>
    <n v="0"/>
    <n v="0"/>
    <n v="144902.69"/>
    <n v="31732.31"/>
    <n v="0.179649"/>
    <x v="3"/>
  </r>
  <r>
    <s v="TAG001309"/>
    <s v="Student Government - Operations - Davie"/>
    <s v="(Blank)"/>
    <s v="Student Government *1"/>
    <s v="FAU Master Account Set: Budget Pool - Salaries &amp; Benefits (AMP, SP, Faculty)"/>
    <x v="52"/>
    <n v="148896.79999999999"/>
    <n v="3005.06"/>
    <n v="151901.85999999999"/>
    <n v="151891.89000000001"/>
    <n v="0"/>
    <n v="0"/>
    <n v="151891.89000000001"/>
    <n v="9.9700000000000006"/>
    <n v="6.6000000000000005E-5"/>
    <x v="3"/>
  </r>
  <r>
    <s v="TAG001310"/>
    <s v="Student Government - Student Volunteer Engagement - Jupiter"/>
    <s v="(Blank)"/>
    <s v="Student Government *1"/>
    <s v="FAU Master Account Set: Budget Pool - Expense"/>
    <x v="53"/>
    <n v="4850"/>
    <n v="0"/>
    <n v="4850"/>
    <n v="3599.61"/>
    <n v="0"/>
    <n v="0"/>
    <n v="3599.61"/>
    <n v="1250.3900000000001"/>
    <n v="0.25781199999999999"/>
    <x v="3"/>
  </r>
  <r>
    <s v="TAG001310"/>
    <s v="Student Government - Student Volunteer Engagement - Jupiter"/>
    <s v="(Blank)"/>
    <s v="Student Government *1"/>
    <s v="FAU Master Account Set: Budget Pool - INTRA-Fund Transfers Out"/>
    <x v="54"/>
    <n v="135.80000000000001"/>
    <n v="0"/>
    <n v="135.80000000000001"/>
    <n v="990.79"/>
    <n v="0"/>
    <n v="0"/>
    <n v="990.79"/>
    <n v="-854.99"/>
    <n v="-6.2959500000000004"/>
    <x v="3"/>
  </r>
  <r>
    <s v="TAG001311"/>
    <s v="Student Government - Program Board - Jupiter"/>
    <s v="(Blank)"/>
    <s v="Student Government *1"/>
    <s v="FAU Master Account Set: Budget Pool - Expense"/>
    <x v="55"/>
    <n v="94100"/>
    <n v="0"/>
    <n v="94100"/>
    <n v="86500.04"/>
    <n v="0"/>
    <n v="0"/>
    <n v="86500.04"/>
    <n v="7599.96"/>
    <n v="8.0765000000000003E-2"/>
    <x v="3"/>
  </r>
  <r>
    <s v="TAG001311"/>
    <s v="Student Government - Program Board - Jupiter"/>
    <s v="(Blank)"/>
    <s v="Student Government *1"/>
    <s v="FAU Master Account Set: Budget Pool - INTRA-Fund Transfers Out"/>
    <x v="56"/>
    <n v="3450.44"/>
    <n v="0"/>
    <n v="3450.44"/>
    <n v="14213.65"/>
    <n v="0"/>
    <n v="0"/>
    <n v="14213.65"/>
    <n v="-10763.21"/>
    <n v="-3.119373"/>
    <x v="3"/>
  </r>
  <r>
    <s v="TAG001311"/>
    <s v="Student Government - Program Board - Jupiter"/>
    <s v="(Blank)"/>
    <s v="Student Government *1"/>
    <s v="FAU Master Account Set: Budget Pool - OPS"/>
    <x v="57"/>
    <n v="29130"/>
    <n v="0"/>
    <n v="29130"/>
    <n v="25966.75"/>
    <n v="0"/>
    <n v="0"/>
    <n v="25966.75"/>
    <n v="3163.25"/>
    <n v="0.10859099999999999"/>
    <x v="3"/>
  </r>
  <r>
    <s v="TAG001313"/>
    <s v="Student Government - Campus Recreation Facility Ops"/>
    <s v="(Blank)"/>
    <s v="Student Government *1"/>
    <s v="FAU Master Account Set: Budget Pool - Expense"/>
    <x v="58"/>
    <n v="0"/>
    <n v="0"/>
    <n v="0"/>
    <n v="0"/>
    <n v="0"/>
    <n v="0"/>
    <n v="0"/>
    <n v="0"/>
    <n v="0"/>
    <x v="3"/>
  </r>
  <r>
    <s v="TAG001313"/>
    <s v="Student Government - Campus Recreation Facility Ops"/>
    <s v="(Blank)"/>
    <s v="Student Government *1"/>
    <s v="FAU Master Account Set: Budget Pool - INTER-Fund Transfers Out"/>
    <x v="59"/>
    <n v="2028734"/>
    <n v="0"/>
    <n v="2028734"/>
    <n v="2028734"/>
    <n v="0"/>
    <n v="0"/>
    <n v="2028734"/>
    <n v="0"/>
    <n v="0"/>
    <x v="3"/>
  </r>
  <r>
    <s v="TAG001313"/>
    <s v="Student Government - Campus Recreation Facility Ops"/>
    <s v="(Blank)"/>
    <s v="Student Government *1"/>
    <s v="FAU Master Account Set: Budget Pool - INTRA-Fund Transfers Out"/>
    <x v="60"/>
    <n v="44500"/>
    <n v="0"/>
    <n v="44500"/>
    <n v="44500"/>
    <n v="0"/>
    <n v="0"/>
    <n v="44500"/>
    <n v="0"/>
    <n v="0"/>
    <x v="3"/>
  </r>
  <r>
    <s v="TAG001315"/>
    <s v="Student Government - Banquet"/>
    <s v="(Blank)"/>
    <s v="Student Government *1"/>
    <s v="FAU Master Account Set: Budget Pool - Expense"/>
    <x v="61"/>
    <n v="10000"/>
    <n v="0"/>
    <n v="10000"/>
    <n v="9558.31"/>
    <n v="0"/>
    <n v="0"/>
    <n v="9558.31"/>
    <n v="441.69"/>
    <n v="4.4169E-2"/>
    <x v="3"/>
  </r>
  <r>
    <s v="TAG001315"/>
    <s v="Student Government - Banquet"/>
    <s v="(Blank)"/>
    <s v="Student Government *1"/>
    <s v="FAU Master Account Set: Budget Pool - INTRA-Fund Transfers Out"/>
    <x v="62"/>
    <n v="280"/>
    <n v="0"/>
    <n v="280"/>
    <n v="721.69"/>
    <n v="0"/>
    <n v="0"/>
    <n v="721.69"/>
    <n v="-441.69"/>
    <n v="-1.577464"/>
    <x v="3"/>
  </r>
  <r>
    <s v="TAG001316"/>
    <s v="Student Government - Student Affairs - Jupiter"/>
    <s v="(Blank)"/>
    <s v="Student Government *1"/>
    <s v="FAU Master Account Set: Budget Pool - Expense"/>
    <x v="63"/>
    <n v="8500"/>
    <n v="0"/>
    <n v="8500"/>
    <n v="5220.16"/>
    <n v="0"/>
    <n v="0"/>
    <n v="5220.16"/>
    <n v="3279.84"/>
    <n v="0.38586399999999998"/>
    <x v="3"/>
  </r>
  <r>
    <s v="TAG001316"/>
    <s v="Student Government - Student Affairs - Jupiter"/>
    <s v="(Blank)"/>
    <s v="Student Government *1"/>
    <s v="FAU Master Account Set: Budget Pool - INTRA-Fund Transfers Out"/>
    <x v="64"/>
    <n v="238"/>
    <n v="0"/>
    <n v="238"/>
    <n v="3206.17"/>
    <n v="0"/>
    <n v="0"/>
    <n v="3206.17"/>
    <n v="-2968.17"/>
    <n v="-12.471303000000001"/>
    <x v="3"/>
  </r>
  <r>
    <s v="TAG001317"/>
    <s v="Sport Club Council"/>
    <s v="(Blank)"/>
    <s v="Student Government *1"/>
    <s v="FAU Master Account Set: Budget Pool - Expense"/>
    <x v="65"/>
    <n v="121511"/>
    <n v="-2707.26"/>
    <n v="118803.74"/>
    <n v="117955.51"/>
    <n v="0"/>
    <n v="0"/>
    <n v="117955.51"/>
    <n v="848.23"/>
    <n v="7.1399999999999996E-3"/>
    <x v="3"/>
  </r>
  <r>
    <s v="TAG001317"/>
    <s v="Sport Club Council"/>
    <s v="(Blank)"/>
    <s v="Student Government *1"/>
    <s v="FAU Master Account Set: Budget Pool - INTRA-Fund Transfers Out"/>
    <x v="66"/>
    <n v="3570.31"/>
    <n v="0"/>
    <n v="3570.31"/>
    <n v="3523.03"/>
    <n v="0"/>
    <n v="0"/>
    <n v="3523.03"/>
    <n v="47.28"/>
    <n v="1.3242E-2"/>
    <x v="3"/>
  </r>
  <r>
    <s v="TAG001317"/>
    <s v="Sport Club Council"/>
    <s v="(Blank)"/>
    <s v="Student Government *1"/>
    <s v="FAU Master Account Set: Budget Pool - OPS"/>
    <x v="67"/>
    <n v="6000"/>
    <n v="2707.26"/>
    <n v="8707.26"/>
    <n v="7867.25"/>
    <n v="0"/>
    <n v="0"/>
    <n v="7867.25"/>
    <n v="840.01"/>
    <n v="9.6472000000000002E-2"/>
    <x v="3"/>
  </r>
  <r>
    <s v="TAG001319"/>
    <s v="Student Government - House Projects - Jupiter"/>
    <s v="(Blank)"/>
    <s v="Student Government *1"/>
    <s v="FAU Master Account Set: Budget Pool - Expense"/>
    <x v="68"/>
    <n v="2900"/>
    <n v="0"/>
    <n v="2900"/>
    <n v="2092.11"/>
    <n v="0"/>
    <n v="0"/>
    <n v="2092.11"/>
    <n v="807.89"/>
    <n v="0.27858300000000003"/>
    <x v="3"/>
  </r>
  <r>
    <s v="TAG001319"/>
    <s v="Student Government - House Projects - Jupiter"/>
    <s v="(Blank)"/>
    <s v="Student Government *1"/>
    <s v="FAU Master Account Set: Budget Pool - INTRA-Fund Transfers Out"/>
    <x v="69"/>
    <n v="81.2"/>
    <n v="0"/>
    <n v="81.2"/>
    <n v="537.58000000000004"/>
    <n v="0"/>
    <n v="0"/>
    <n v="537.58000000000004"/>
    <n v="-456.38"/>
    <n v="-5.6204429999999999"/>
    <x v="3"/>
  </r>
  <r>
    <s v="TAG001320"/>
    <s v="Student Government - House Projects"/>
    <s v="(Blank)"/>
    <s v="Student Government *1"/>
    <s v="FAU Master Account Set: Budget Pool - Expense"/>
    <x v="71"/>
    <n v="4500"/>
    <n v="1000"/>
    <n v="5500"/>
    <n v="5308.56"/>
    <n v="0"/>
    <n v="0"/>
    <n v="5308.56"/>
    <n v="191.44"/>
    <n v="3.4806999999999998E-2"/>
    <x v="3"/>
  </r>
  <r>
    <s v="TAG001320"/>
    <s v="Student Government - House Projects"/>
    <s v="(Blank)"/>
    <s v="Student Government *1"/>
    <s v="FAU Master Account Set: Budget Pool - INTRA-Fund Transfers Out"/>
    <x v="72"/>
    <n v="126"/>
    <n v="28"/>
    <n v="154"/>
    <n v="148.63999999999999"/>
    <n v="0"/>
    <n v="0"/>
    <n v="148.63999999999999"/>
    <n v="5.36"/>
    <n v="3.4805000000000003E-2"/>
    <x v="3"/>
  </r>
  <r>
    <s v="TAG001321"/>
    <s v="Student Government - Governor Executive Projects Broward"/>
    <s v="(Blank)"/>
    <s v="Student Government *1"/>
    <s v="FAU Master Account Set: Budget Pool - Expense"/>
    <x v="73"/>
    <n v="13000"/>
    <n v="0"/>
    <n v="13000"/>
    <n v="10522.52"/>
    <n v="0"/>
    <n v="0"/>
    <n v="10522.52"/>
    <n v="2477.48"/>
    <n v="0.19057499999999999"/>
    <x v="3"/>
  </r>
  <r>
    <s v="TAG001321"/>
    <s v="Student Government - Governor Executive Projects Broward"/>
    <s v="(Blank)"/>
    <s v="Student Government *1"/>
    <s v="FAU Master Account Set: Budget Pool - INTRA-Fund Transfers Out"/>
    <x v="74"/>
    <n v="364"/>
    <n v="0"/>
    <n v="364"/>
    <n v="4294.6400000000003"/>
    <n v="0"/>
    <n v="0"/>
    <n v="4294.6400000000003"/>
    <n v="-3930.64"/>
    <n v="-10.798462000000001"/>
    <x v="3"/>
  </r>
  <r>
    <s v="TAG001322"/>
    <s v="Student Government - Governor Executive Projects Jupiter"/>
    <s v="(Blank)"/>
    <s v="Student Government *1"/>
    <s v="FAU Master Account Set: Budget Pool - Expense"/>
    <x v="75"/>
    <n v="24600"/>
    <n v="0"/>
    <n v="24600"/>
    <n v="22030.28"/>
    <n v="0"/>
    <n v="0"/>
    <n v="22030.28"/>
    <n v="2569.7199999999998"/>
    <n v="0.10446"/>
    <x v="3"/>
  </r>
  <r>
    <s v="TAG001322"/>
    <s v="Student Government - Governor Executive Projects Jupiter"/>
    <s v="(Blank)"/>
    <s v="Student Government *1"/>
    <s v="FAU Master Account Set: Budget Pool - INTRA-Fund Transfers Out"/>
    <x v="76"/>
    <n v="688.8"/>
    <n v="0"/>
    <n v="688.8"/>
    <n v="1602.85"/>
    <n v="0"/>
    <n v="0"/>
    <n v="1602.85"/>
    <n v="-914.05"/>
    <n v="-1.327018"/>
    <x v="3"/>
  </r>
  <r>
    <s v="TAG001323"/>
    <s v="Student Involvement and Leadership Jupiter"/>
    <s v="(Blank)"/>
    <s v="Student Government *1"/>
    <s v="FAU Master Account Set: Budget Pool - Expense"/>
    <x v="77"/>
    <n v="11150"/>
    <n v="1899.05"/>
    <n v="13049.05"/>
    <n v="11716.85"/>
    <n v="0"/>
    <n v="0"/>
    <n v="11716.85"/>
    <n v="1332.2"/>
    <n v="0.102092"/>
    <x v="3"/>
  </r>
  <r>
    <s v="TAG001323"/>
    <s v="Student Involvement and Leadership Jupiter"/>
    <s v="(Blank)"/>
    <s v="Student Government *1"/>
    <s v="FAU Master Account Set: Budget Pool - INTRA-Fund Transfers Out"/>
    <x v="78"/>
    <n v="2116.14"/>
    <n v="0"/>
    <n v="2116.14"/>
    <n v="20414.169999999998"/>
    <n v="0"/>
    <n v="0"/>
    <n v="20414.169999999998"/>
    <n v="-18298.03"/>
    <n v="-8.6468810000000005"/>
    <x v="3"/>
  </r>
  <r>
    <s v="TAG001323"/>
    <s v="Student Involvement and Leadership Jupiter"/>
    <s v="(Blank)"/>
    <s v="Student Government *1"/>
    <s v="FAU Master Account Set: Budget Pool - Salaries &amp; Benefits (AMP, SP, Faculty)"/>
    <x v="80"/>
    <n v="64426.5"/>
    <n v="-1899.05"/>
    <n v="62527.45"/>
    <n v="45774.14"/>
    <n v="0"/>
    <n v="0"/>
    <n v="45774.14"/>
    <n v="16753.310000000001"/>
    <n v="0.26793499999999998"/>
    <x v="3"/>
  </r>
  <r>
    <s v="TAG001324"/>
    <s v="COSO Administration"/>
    <s v="(Blank)"/>
    <s v="Student Government *1"/>
    <s v="FAU Master Account Set: Budget Pool - Expense"/>
    <x v="81"/>
    <n v="30000"/>
    <n v="3000"/>
    <n v="33000"/>
    <n v="27973.17"/>
    <n v="0"/>
    <n v="0"/>
    <n v="27973.17"/>
    <n v="5026.83"/>
    <n v="0.15232799999999999"/>
    <x v="3"/>
  </r>
  <r>
    <s v="TAG001324"/>
    <s v="COSO Administration"/>
    <s v="(Blank)"/>
    <s v="Student Government *1"/>
    <s v="FAU Master Account Set: Budget Pool - INTRA-Fund Transfers Out"/>
    <x v="82"/>
    <n v="1535.8"/>
    <n v="84"/>
    <n v="1619.8"/>
    <n v="1211.71"/>
    <n v="0"/>
    <n v="0"/>
    <n v="1211.71"/>
    <n v="408.09"/>
    <n v="0.25193900000000002"/>
    <x v="3"/>
  </r>
  <r>
    <s v="TAG001324"/>
    <s v="COSO Administration"/>
    <s v="(Blank)"/>
    <s v="Student Government *1"/>
    <s v="FAU Master Account Set: Budget Pool - OPS"/>
    <x v="83"/>
    <n v="24850"/>
    <n v="0"/>
    <n v="24850"/>
    <n v="15301.64"/>
    <n v="0"/>
    <n v="0"/>
    <n v="15301.64"/>
    <n v="9548.36"/>
    <n v="0.38424000000000003"/>
    <x v="3"/>
  </r>
  <r>
    <s v="TAG001325"/>
    <s v="Campus Student Government Marketing - Jupiter"/>
    <s v="(Blank)"/>
    <s v="Student Government *1"/>
    <s v="FAU Master Account Set: Budget Pool - Expense"/>
    <x v="84"/>
    <n v="3250"/>
    <n v="0"/>
    <n v="3250"/>
    <n v="3238.44"/>
    <n v="0"/>
    <n v="0"/>
    <n v="3238.44"/>
    <n v="11.56"/>
    <n v="3.5569999999999998E-3"/>
    <x v="3"/>
  </r>
  <r>
    <s v="TAG001325"/>
    <s v="Campus Student Government Marketing - Jupiter"/>
    <s v="(Blank)"/>
    <s v="Student Government *1"/>
    <s v="FAU Master Account Set: Budget Pool - INTRA-Fund Transfers Out"/>
    <x v="85"/>
    <n v="91"/>
    <n v="0"/>
    <n v="91"/>
    <n v="90.68"/>
    <n v="0"/>
    <n v="0"/>
    <n v="90.68"/>
    <n v="0.32"/>
    <n v="3.516E-3"/>
    <x v="3"/>
  </r>
  <r>
    <s v="TAG001326"/>
    <s v="Campus Inter-Club Council - Jupiter"/>
    <s v="(Blank)"/>
    <s v="Student Government *1"/>
    <s v="FAU Master Account Set: Budget Pool - Expense"/>
    <x v="86"/>
    <n v="4100"/>
    <n v="0"/>
    <n v="4100"/>
    <n v="3131.5"/>
    <n v="0"/>
    <n v="0"/>
    <n v="3131.5"/>
    <n v="968.5"/>
    <n v="0.23622000000000001"/>
    <x v="3"/>
  </r>
  <r>
    <s v="TAG001326"/>
    <s v="Campus Inter-Club Council - Jupiter"/>
    <s v="(Blank)"/>
    <s v="Student Government *1"/>
    <s v="FAU Master Account Set: Budget Pool - INTRA-Fund Transfers Out"/>
    <x v="87"/>
    <n v="114.8"/>
    <n v="0"/>
    <n v="114.8"/>
    <n v="674.69"/>
    <n v="0"/>
    <n v="0"/>
    <n v="674.69"/>
    <n v="-559.89"/>
    <n v="-4.8770910000000001"/>
    <x v="3"/>
  </r>
  <r>
    <s v="TAG001327"/>
    <s v="Campus Club Accounts - Broward"/>
    <s v="(Blank)"/>
    <s v="Student Government *1"/>
    <s v="FAU Master Account Set: Budget Pool - Expense"/>
    <x v="88"/>
    <n v="5000"/>
    <n v="0"/>
    <n v="5000"/>
    <n v="4609.09"/>
    <n v="0"/>
    <n v="0"/>
    <n v="4609.09"/>
    <n v="390.91"/>
    <n v="7.8182000000000001E-2"/>
    <x v="3"/>
  </r>
  <r>
    <s v="TAG001327"/>
    <s v="Campus Club Accounts - Broward"/>
    <s v="(Blank)"/>
    <s v="Student Government *1"/>
    <s v="FAU Master Account Set: Budget Pool - INTRA-Fund Transfers Out"/>
    <x v="89"/>
    <n v="140"/>
    <n v="0"/>
    <n v="140"/>
    <n v="4129.07"/>
    <n v="0"/>
    <n v="0"/>
    <n v="4129.07"/>
    <n v="-3989.07"/>
    <n v="-28.493357"/>
    <x v="3"/>
  </r>
  <r>
    <s v="TAG001328"/>
    <s v="Campus Club Accounts - Jupiter"/>
    <s v="(Blank)"/>
    <s v="Student Government *1"/>
    <s v="FAU Master Account Set: Budget Pool - Expense"/>
    <x v="90"/>
    <n v="15337"/>
    <n v="0"/>
    <n v="15337"/>
    <n v="11588.04"/>
    <n v="0"/>
    <n v="0"/>
    <n v="11588.04"/>
    <n v="3748.96"/>
    <n v="0.24443899999999999"/>
    <x v="3"/>
  </r>
  <r>
    <s v="TAG001328"/>
    <s v="Campus Club Accounts - Jupiter"/>
    <s v="(Blank)"/>
    <s v="Student Government *1"/>
    <s v="FAU Master Account Set: Budget Pool - INTRA-Fund Transfers Out"/>
    <x v="91"/>
    <n v="429.44"/>
    <n v="0"/>
    <n v="429.44"/>
    <n v="324.45999999999998"/>
    <n v="0"/>
    <n v="0"/>
    <n v="324.45999999999998"/>
    <n v="104.98"/>
    <n v="0.244451"/>
    <x v="3"/>
  </r>
  <r>
    <s v="TAG001329"/>
    <s v="Student Government - Stipends - Broward"/>
    <s v="(Blank)"/>
    <s v="Student Government *1"/>
    <s v="FAU Master Account Set: Budget Pool - Expense"/>
    <x v="92"/>
    <n v="453"/>
    <n v="0"/>
    <n v="453"/>
    <n v="193.21"/>
    <n v="0"/>
    <n v="0"/>
    <n v="193.21"/>
    <n v="259.79000000000002"/>
    <n v="0.573488"/>
    <x v="3"/>
  </r>
  <r>
    <s v="TAG001329"/>
    <s v="Student Government - Stipends - Broward"/>
    <s v="(Blank)"/>
    <s v="Student Government *1"/>
    <s v="FAU Master Account Set: Budget Pool - INTRA-Fund Transfers Out"/>
    <x v="93"/>
    <n v="2327.7199999999998"/>
    <n v="0"/>
    <n v="2327.7199999999998"/>
    <n v="12056.39"/>
    <n v="0"/>
    <n v="0"/>
    <n v="12056.39"/>
    <n v="-9728.67"/>
    <n v="-4.1794760000000002"/>
    <x v="3"/>
  </r>
  <r>
    <s v="TAG001329"/>
    <s v="Student Government - Stipends - Broward"/>
    <s v="(Blank)"/>
    <s v="Student Government *1"/>
    <s v="FAU Master Account Set: Budget Pool - OPS"/>
    <x v="94"/>
    <n v="82680"/>
    <n v="0"/>
    <n v="82680"/>
    <n v="73249.149999999994"/>
    <n v="0"/>
    <n v="0"/>
    <n v="73249.149999999994"/>
    <n v="9430.85"/>
    <n v="0.114064"/>
    <x v="3"/>
  </r>
  <r>
    <s v="TAG001330"/>
    <s v="Student Government - Stipends"/>
    <s v="(Blank)"/>
    <s v="Student Government *1"/>
    <s v="FAU Master Account Set: Budget Pool - Expense"/>
    <x v="95"/>
    <n v="400"/>
    <n v="91.2"/>
    <n v="491.2"/>
    <n v="491.2"/>
    <n v="0"/>
    <n v="0"/>
    <n v="491.2"/>
    <n v="0"/>
    <n v="0"/>
    <x v="3"/>
  </r>
  <r>
    <s v="TAG001330"/>
    <s v="Student Government - Stipends"/>
    <s v="(Blank)"/>
    <s v="Student Government *1"/>
    <s v="FAU Master Account Set: Budget Pool - INTRA-Fund Transfers Out"/>
    <x v="96"/>
    <n v="2818.06"/>
    <n v="84"/>
    <n v="2902.06"/>
    <n v="3233.33"/>
    <n v="0"/>
    <n v="0"/>
    <n v="3233.33"/>
    <n v="-331.27"/>
    <n v="-0.11415"/>
    <x v="3"/>
  </r>
  <r>
    <s v="TAG001330"/>
    <s v="Student Government - Stipends"/>
    <s v="(Blank)"/>
    <s v="Student Government *1"/>
    <s v="FAU Master Account Set: Budget Pool - OPS"/>
    <x v="97"/>
    <n v="100245"/>
    <n v="8908.7999999999993"/>
    <n v="109153.8"/>
    <n v="114984.88"/>
    <n v="0"/>
    <n v="0"/>
    <n v="114984.88"/>
    <n v="-5831.08"/>
    <n v="-5.3421000000000003E-2"/>
    <x v="3"/>
  </r>
  <r>
    <s v="TAG001331"/>
    <s v="Student Government - Student Accessibility Services"/>
    <s v="(Blank)"/>
    <s v="Student Government *1"/>
    <s v="FAU Master Account Set: Budget Pool - Expense"/>
    <x v="98"/>
    <n v="8000"/>
    <n v="0"/>
    <n v="8000"/>
    <n v="6542.1"/>
    <n v="0"/>
    <n v="0"/>
    <n v="6542.1"/>
    <n v="1457.9"/>
    <n v="0.18223800000000001"/>
    <x v="3"/>
  </r>
  <r>
    <s v="TAG001331"/>
    <s v="Student Government - Student Accessibility Services"/>
    <s v="(Blank)"/>
    <s v="Student Government *1"/>
    <s v="FAU Master Account Set: Budget Pool - INTRA-Fund Transfers Out"/>
    <x v="99"/>
    <n v="224"/>
    <n v="0"/>
    <n v="224"/>
    <n v="183.17"/>
    <n v="0"/>
    <n v="0"/>
    <n v="183.17"/>
    <n v="40.83"/>
    <n v="0.18227699999999999"/>
    <x v="3"/>
  </r>
  <r>
    <s v="TAG001332"/>
    <s v="Student Government - Night Owls"/>
    <s v="(Blank)"/>
    <s v="Student Government *1"/>
    <s v="FAU Master Account Set: Budget Pool - Expense"/>
    <x v="100"/>
    <n v="14300"/>
    <n v="863.75"/>
    <n v="15163.75"/>
    <n v="9683.0300000000007"/>
    <n v="0"/>
    <n v="0"/>
    <n v="9683.0300000000007"/>
    <n v="5480.72"/>
    <n v="0.36143599999999998"/>
    <x v="3"/>
  </r>
  <r>
    <s v="TAG001332"/>
    <s v="Student Government - Night Owls"/>
    <s v="(Blank)"/>
    <s v="Student Government *1"/>
    <s v="FAU Master Account Set: Budget Pool - INTRA-Fund Transfers Out"/>
    <x v="101"/>
    <n v="2323.16"/>
    <n v="-198"/>
    <n v="2125.16"/>
    <n v="1573.91"/>
    <n v="0"/>
    <n v="0"/>
    <n v="1573.91"/>
    <n v="551.25"/>
    <n v="0.25939200000000001"/>
    <x v="3"/>
  </r>
  <r>
    <s v="TAG001332"/>
    <s v="Student Government - Night Owls"/>
    <s v="(Blank)"/>
    <s v="Student Government *1"/>
    <s v="FAU Master Account Set: Budget Pool - OPS"/>
    <x v="102"/>
    <n v="68670"/>
    <n v="-13863.75"/>
    <n v="54806.25"/>
    <n v="46527.08"/>
    <n v="0"/>
    <n v="0"/>
    <n v="46527.08"/>
    <n v="8279.17"/>
    <n v="0.151063"/>
    <x v="3"/>
  </r>
  <r>
    <s v="TAG001333"/>
    <s v="Student Government - ICC Revenue - Broward"/>
    <s v="(Blank)"/>
    <s v="Student Government *1"/>
    <s v="FAU Master Account Set: Budget Pool - Expense"/>
    <x v="103"/>
    <n v="1500"/>
    <n v="0"/>
    <n v="1500"/>
    <n v="109.8"/>
    <n v="0"/>
    <n v="0"/>
    <n v="109.8"/>
    <n v="1390.2"/>
    <n v="0.92679999999999996"/>
    <x v="3"/>
  </r>
  <r>
    <s v="TAG001333"/>
    <s v="Student Government - ICC Revenue - Broward"/>
    <s v="(Blank)"/>
    <s v="Student Government *1"/>
    <s v="FAU Master Account Set: Budget Pool - INTRA-Fund Transfers Out"/>
    <x v="104"/>
    <n v="42"/>
    <n v="0"/>
    <n v="42"/>
    <n v="1303.07"/>
    <n v="0"/>
    <n v="0"/>
    <n v="1303.07"/>
    <n v="-1261.07"/>
    <n v="-30.025476000000001"/>
    <x v="3"/>
  </r>
  <r>
    <s v="TAG001334"/>
    <s v="Student Government - Governor - Projects"/>
    <s v="(Blank)"/>
    <s v="Student Government *1"/>
    <s v="FAU Master Account Set: Budget Pool - Expense"/>
    <x v="105"/>
    <n v="25000"/>
    <n v="0"/>
    <n v="25000"/>
    <n v="23842.95"/>
    <n v="0"/>
    <n v="0"/>
    <n v="23842.95"/>
    <n v="1157.05"/>
    <n v="4.6281999999999997E-2"/>
    <x v="3"/>
  </r>
  <r>
    <s v="TAG001334"/>
    <s v="Student Government - Governor - Projects"/>
    <s v="(Blank)"/>
    <s v="Student Government *1"/>
    <s v="FAU Master Account Set: Budget Pool - INTRA-Fund Transfers Out"/>
    <x v="106"/>
    <n v="700"/>
    <n v="0"/>
    <n v="700"/>
    <n v="667.6"/>
    <n v="0"/>
    <n v="0"/>
    <n v="667.6"/>
    <n v="32.4"/>
    <n v="4.6286000000000001E-2"/>
    <x v="3"/>
  </r>
  <r>
    <s v="TAG001336"/>
    <s v="Student Government - COSO"/>
    <s v="(Blank)"/>
    <s v="Student Government *1"/>
    <s v="FAU Master Account Set: Budget Pool - Expense"/>
    <x v="107"/>
    <n v="131665"/>
    <n v="11067"/>
    <n v="142732"/>
    <n v="124686.57"/>
    <n v="0"/>
    <n v="0"/>
    <n v="124686.57"/>
    <n v="18045.43"/>
    <n v="0.12642900000000001"/>
    <x v="3"/>
  </r>
  <r>
    <s v="TAG001336"/>
    <s v="Student Government - COSO"/>
    <s v="(Blank)"/>
    <s v="Student Government *1"/>
    <s v="FAU Master Account Set: Budget Pool - INTRA-Fund Transfers Out"/>
    <x v="108"/>
    <n v="3686.62"/>
    <n v="309.88"/>
    <n v="3996.5"/>
    <n v="3491.22"/>
    <n v="0"/>
    <n v="0"/>
    <n v="3491.22"/>
    <n v="505.28"/>
    <n v="0.12643099999999999"/>
    <x v="3"/>
  </r>
  <r>
    <s v="TAG001337"/>
    <s v="Student Government - House Contingency Broward"/>
    <s v="(Blank)"/>
    <s v="Student Government *1"/>
    <s v="FAU Master Account Set: Budget Pool - Expense"/>
    <x v="111"/>
    <n v="1350"/>
    <n v="0"/>
    <n v="1350"/>
    <n v="0"/>
    <n v="0"/>
    <n v="0"/>
    <n v="0"/>
    <n v="1350"/>
    <n v="1"/>
    <x v="3"/>
  </r>
  <r>
    <s v="TAG001337"/>
    <s v="Student Government - House Contingency Broward"/>
    <s v="(Blank)"/>
    <s v="Student Government *1"/>
    <s v="FAU Master Account Set: Budget Pool - INTRA-Fund Transfers Out"/>
    <x v="112"/>
    <n v="37.799999999999997"/>
    <n v="0"/>
    <n v="37.799999999999997"/>
    <n v="3750"/>
    <n v="0"/>
    <n v="0"/>
    <n v="3750"/>
    <n v="-3712.2"/>
    <n v="-98.206349000000003"/>
    <x v="3"/>
  </r>
  <r>
    <s v="TAG001339"/>
    <s v="Student Government - Contingency"/>
    <s v="(Blank)"/>
    <s v="Student Government *1"/>
    <s v="FAU Master Account Set: Budget Pool - Expense"/>
    <x v="113"/>
    <n v="45000"/>
    <n v="-33187.5"/>
    <n v="11812.5"/>
    <n v="9952.51"/>
    <n v="0"/>
    <n v="0"/>
    <n v="9952.51"/>
    <n v="1859.99"/>
    <n v="0.15745899999999999"/>
    <x v="3"/>
  </r>
  <r>
    <s v="TAG001339"/>
    <s v="Student Government - Contingency"/>
    <s v="(Blank)"/>
    <s v="Student Government *1"/>
    <s v="FAU Master Account Set: Budget Pool - INTRA-Fund Transfers Out"/>
    <x v="114"/>
    <n v="1260"/>
    <n v="-929.25"/>
    <n v="330.75"/>
    <n v="278.67"/>
    <n v="0"/>
    <n v="0"/>
    <n v="278.67"/>
    <n v="52.08"/>
    <n v="0.15745999999999999"/>
    <x v="3"/>
  </r>
  <r>
    <s v="TAG001341"/>
    <s v="Student Government - Aids/Peer Education"/>
    <s v="(Blank)"/>
    <s v="Student Government *1"/>
    <s v="FAU Master Account Set: Budget Pool - Expense"/>
    <x v="115"/>
    <n v="12500"/>
    <n v="1000"/>
    <n v="13500"/>
    <n v="10414.129999999999"/>
    <n v="0"/>
    <n v="0"/>
    <n v="10414.129999999999"/>
    <n v="3085.87"/>
    <n v="0.22858300000000001"/>
    <x v="3"/>
  </r>
  <r>
    <s v="TAG001341"/>
    <s v="Student Government - Aids/Peer Education"/>
    <s v="(Blank)"/>
    <s v="Student Government *1"/>
    <s v="FAU Master Account Set: Budget Pool - INTRA-Fund Transfers Out"/>
    <x v="116"/>
    <n v="532.70000000000005"/>
    <n v="29"/>
    <n v="561.70000000000005"/>
    <n v="387.51"/>
    <n v="0"/>
    <n v="0"/>
    <n v="387.51"/>
    <n v="174.19"/>
    <n v="0.310112"/>
    <x v="3"/>
  </r>
  <r>
    <s v="TAG001341"/>
    <s v="Student Government - Aids/Peer Education"/>
    <s v="(Blank)"/>
    <s v="Student Government *1"/>
    <s v="FAU Master Account Set: Budget Pool - OPS"/>
    <x v="117"/>
    <n v="6525"/>
    <n v="0"/>
    <n v="6525"/>
    <n v="3425.63"/>
    <n v="0"/>
    <n v="0"/>
    <n v="3425.63"/>
    <n v="3099.37"/>
    <n v="0.474999"/>
    <x v="3"/>
  </r>
  <r>
    <s v="TAG001342"/>
    <s v="Global Programming Boca"/>
    <s v="(Blank)"/>
    <s v="Student Government *1"/>
    <s v="FAU Master Account Set: Budget Pool - Expense"/>
    <x v="118"/>
    <n v="57000"/>
    <n v="7988"/>
    <n v="64988"/>
    <n v="61569.66"/>
    <n v="0"/>
    <n v="0"/>
    <n v="61569.66"/>
    <n v="3418.34"/>
    <n v="5.2600000000000001E-2"/>
    <x v="3"/>
  </r>
  <r>
    <s v="TAG001342"/>
    <s v="Global Programming Boca"/>
    <s v="(Blank)"/>
    <s v="Student Government *1"/>
    <s v="FAU Master Account Set: Budget Pool - INTRA-Fund Transfers Out"/>
    <x v="119"/>
    <n v="2310"/>
    <n v="225.66"/>
    <n v="2535.66"/>
    <n v="2365.21"/>
    <n v="0"/>
    <n v="0"/>
    <n v="2365.21"/>
    <n v="170.45"/>
    <n v="6.7221000000000003E-2"/>
    <x v="3"/>
  </r>
  <r>
    <s v="TAG001342"/>
    <s v="Global Programming Boca"/>
    <s v="(Blank)"/>
    <s v="Student Government *1"/>
    <s v="FAU Master Account Set: Budget Pool - OPS"/>
    <x v="120"/>
    <n v="25500"/>
    <n v="0"/>
    <n v="25500"/>
    <n v="22902.45"/>
    <n v="0"/>
    <n v="0"/>
    <n v="22902.45"/>
    <n v="2597.5500000000002"/>
    <n v="0.101865"/>
    <x v="3"/>
  </r>
  <r>
    <s v="TAG001343"/>
    <s v="Student Government - Administration - Broward"/>
    <s v="(Blank)"/>
    <s v="Student Government *1"/>
    <s v="FAU Master Account Set: Budget Pool - Expense"/>
    <x v="121"/>
    <n v="30902"/>
    <n v="0"/>
    <n v="30902"/>
    <n v="29531.67"/>
    <n v="0"/>
    <n v="0"/>
    <n v="29531.67"/>
    <n v="1370.33"/>
    <n v="4.4344000000000001E-2"/>
    <x v="3"/>
  </r>
  <r>
    <s v="TAG001343"/>
    <s v="Student Government - Administration - Broward"/>
    <s v="(Blank)"/>
    <s v="Student Government *1"/>
    <s v="FAU Master Account Set: Budget Pool - INTRA-Fund Transfers Out"/>
    <x v="122"/>
    <n v="865.26"/>
    <n v="0"/>
    <n v="865.26"/>
    <n v="826.89"/>
    <n v="0"/>
    <n v="0"/>
    <n v="826.89"/>
    <n v="38.369999999999997"/>
    <n v="4.4340999999999998E-2"/>
    <x v="3"/>
  </r>
  <r>
    <s v="TAG001344"/>
    <s v="Student Government - Administration - Jupiter"/>
    <s v="(Blank)"/>
    <s v="Student Government *1"/>
    <s v="FAU Master Account Set: Budget Pool - Expense"/>
    <x v="123"/>
    <n v="10160"/>
    <n v="2855"/>
    <n v="13015"/>
    <n v="7739.09"/>
    <n v="0"/>
    <n v="0"/>
    <n v="7739.09"/>
    <n v="5275.91"/>
    <n v="0.40537099999999998"/>
    <x v="3"/>
  </r>
  <r>
    <s v="TAG001344"/>
    <s v="Student Government - Administration - Jupiter"/>
    <s v="(Blank)"/>
    <s v="Student Government *1"/>
    <s v="FAU Master Account Set: Budget Pool - INTRA-Fund Transfers Out"/>
    <x v="124"/>
    <n v="2887.11"/>
    <n v="0"/>
    <n v="2887.11"/>
    <n v="4997.43"/>
    <n v="0"/>
    <n v="0"/>
    <n v="4997.43"/>
    <n v="-2110.3200000000002"/>
    <n v="-0.73094700000000001"/>
    <x v="3"/>
  </r>
  <r>
    <s v="TAG001344"/>
    <s v="Student Government - Administration - Jupiter"/>
    <s v="(Blank)"/>
    <s v="Student Government *1"/>
    <s v="FAU Master Account Set: Budget Pool - OPS"/>
    <x v="125"/>
    <n v="92951"/>
    <n v="-2855"/>
    <n v="90096"/>
    <n v="68776.41"/>
    <n v="0"/>
    <n v="0"/>
    <n v="68776.41"/>
    <n v="21319.59"/>
    <n v="0.23663200000000001"/>
    <x v="3"/>
  </r>
  <r>
    <s v="TAG001345"/>
    <s v="Student Government - Administration"/>
    <s v="(Blank)"/>
    <s v="Student Government *1"/>
    <s v="FAU Master Account Set: Budget Pool - Expense"/>
    <x v="126"/>
    <n v="33000"/>
    <n v="12187.5"/>
    <n v="45187.5"/>
    <n v="43072.98"/>
    <n v="0"/>
    <n v="0"/>
    <n v="43072.98"/>
    <n v="2114.52"/>
    <n v="4.6794000000000002E-2"/>
    <x v="3"/>
  </r>
  <r>
    <s v="TAG001345"/>
    <s v="Student Government - Administration"/>
    <s v="(Blank)"/>
    <s v="Student Government *1"/>
    <s v="FAU Master Account Set: Budget Pool - INTRA-Fund Transfers Out"/>
    <x v="127"/>
    <n v="924"/>
    <n v="341.25"/>
    <n v="1265.25"/>
    <n v="1206.04"/>
    <n v="0"/>
    <n v="0"/>
    <n v="1206.04"/>
    <n v="59.21"/>
    <n v="4.6796999999999998E-2"/>
    <x v="3"/>
  </r>
  <r>
    <s v="TAG001347"/>
    <s v="Unallocated Student Activity Fees"/>
    <s v="BT-685 FY18-CI+D - Student Union Renovation - Boca"/>
    <s v="Student Government *1"/>
    <s v="FAU Master Account Set: Budget Pool - Expense"/>
    <x v="128"/>
    <n v="0"/>
    <n v="0"/>
    <n v="0"/>
    <n v="0"/>
    <n v="0"/>
    <n v="0"/>
    <n v="0"/>
    <n v="0"/>
    <n v="0"/>
    <x v="3"/>
  </r>
  <r>
    <s v="TAG001347"/>
    <s v="Unallocated Student Activity Fees"/>
    <s v="BT-686 FY25-CI - Student Union Expansion &amp; Renovation Phase II"/>
    <s v="Student Government *1"/>
    <s v="FAU Master Account Set: Budget Pool - Expense"/>
    <x v="128"/>
    <n v="0"/>
    <n v="848040"/>
    <n v="848040"/>
    <n v="0"/>
    <n v="0"/>
    <n v="0"/>
    <n v="0"/>
    <n v="848040"/>
    <n v="1"/>
    <x v="3"/>
  </r>
  <r>
    <s v="TAG001347"/>
    <s v="Unallocated Student Activity Fees"/>
    <s v="(Blank)"/>
    <s v="Student Government *1"/>
    <s v="FAU Master Account Set: Budget Pool - Expense"/>
    <x v="128"/>
    <n v="1850000"/>
    <n v="-863040"/>
    <n v="986960"/>
    <n v="655915.26"/>
    <n v="0"/>
    <n v="0"/>
    <n v="655915.26"/>
    <n v="331044.74"/>
    <n v="0.33541900000000002"/>
    <x v="3"/>
  </r>
  <r>
    <s v="TAG001347"/>
    <s v="Unallocated Student Activity Fees"/>
    <s v="(Blank)"/>
    <s v="Student Government *1"/>
    <s v="FAU Master Account Set: Budget Pool - INTRA-Fund Transfers Out"/>
    <x v="129"/>
    <n v="81800"/>
    <n v="-420"/>
    <n v="81380"/>
    <n v="42341.760000000002"/>
    <n v="0"/>
    <n v="0"/>
    <n v="42341.760000000002"/>
    <n v="39038.239999999998"/>
    <n v="0.47970299999999999"/>
    <x v="3"/>
  </r>
  <r>
    <s v="TAG001347"/>
    <s v="Unallocated Student Activity Fees"/>
    <s v="(Blank)"/>
    <s v="Student Government *1"/>
    <s v="FAU Master Account Set: Budget Pool - Revenue"/>
    <x v="252"/>
    <n v="-9601958"/>
    <n v="0"/>
    <n v="-9601958"/>
    <n v="-10450952.859999999"/>
    <n v="0"/>
    <n v="0"/>
    <n v="-10450952.859999999"/>
    <n v="848994.86"/>
    <n v="-8.8418999999999998E-2"/>
    <x v="3"/>
  </r>
  <r>
    <s v="TAG001488"/>
    <s v="Student Government - Conference Travel"/>
    <s v="(Blank)"/>
    <s v="Student Government *1"/>
    <s v="FAU Master Account Set: Budget Pool - Expense"/>
    <x v="130"/>
    <n v="25000"/>
    <n v="5000"/>
    <n v="30000"/>
    <n v="29010.62"/>
    <n v="0"/>
    <n v="0"/>
    <n v="29010.62"/>
    <n v="989.38"/>
    <n v="3.2979000000000001E-2"/>
    <x v="3"/>
  </r>
  <r>
    <s v="TAG001488"/>
    <s v="Student Government - Conference Travel"/>
    <s v="(Blank)"/>
    <s v="Student Government *1"/>
    <s v="FAU Master Account Set: Budget Pool - INTRA-Fund Transfers Out"/>
    <x v="131"/>
    <n v="700"/>
    <n v="140"/>
    <n v="840"/>
    <n v="1829.38"/>
    <n v="0"/>
    <n v="0"/>
    <n v="1829.38"/>
    <n v="-989.38"/>
    <n v="-1.1778329999999999"/>
    <x v="3"/>
  </r>
  <r>
    <s v="TAG001489"/>
    <s v="Student Government - Program Board"/>
    <s v="(Blank)"/>
    <s v="Student Government *1"/>
    <s v="FAU Master Account Set: Budget Pool - Expense"/>
    <x v="132"/>
    <n v="387500"/>
    <n v="15247.5"/>
    <n v="402747.5"/>
    <n v="381283.24"/>
    <n v="0"/>
    <n v="0"/>
    <n v="381283.24"/>
    <n v="21464.26"/>
    <n v="5.3295000000000002E-2"/>
    <x v="3"/>
  </r>
  <r>
    <s v="TAG001489"/>
    <s v="Student Government - Program Board"/>
    <s v="(Blank)"/>
    <s v="Student Government *1"/>
    <s v="FAU Master Account Set: Budget Pool - INTRA-Fund Transfers Out"/>
    <x v="133"/>
    <n v="13552.84"/>
    <n v="700"/>
    <n v="14252.84"/>
    <n v="36050.410000000003"/>
    <n v="0"/>
    <n v="0"/>
    <n v="36050.410000000003"/>
    <n v="-21797.57"/>
    <n v="-1.5293490000000001"/>
    <x v="3"/>
  </r>
  <r>
    <s v="TAG001489"/>
    <s v="Student Government - Program Board"/>
    <s v="(Blank)"/>
    <s v="Student Government *1"/>
    <s v="FAU Master Account Set: Budget Pool - OPS"/>
    <x v="134"/>
    <n v="96530"/>
    <n v="9752.5"/>
    <n v="106282.5"/>
    <n v="106257.9"/>
    <n v="0"/>
    <n v="0"/>
    <n v="106257.9"/>
    <n v="24.6"/>
    <n v="2.31E-4"/>
    <x v="3"/>
  </r>
  <r>
    <s v="TAG001490"/>
    <s v="Student Government - Student Volunteer Engagement"/>
    <s v="(Blank)"/>
    <s v="Student Government *1"/>
    <s v="FAU Master Account Set: Budget Pool - Expense"/>
    <x v="135"/>
    <n v="15200"/>
    <n v="-4000"/>
    <n v="11200"/>
    <n v="8124.8"/>
    <n v="0"/>
    <n v="0"/>
    <n v="8124.8"/>
    <n v="3075.2"/>
    <n v="0.27457100000000001"/>
    <x v="3"/>
  </r>
  <r>
    <s v="TAG001490"/>
    <s v="Student Government - Student Volunteer Engagement"/>
    <s v="(Blank)"/>
    <s v="Student Government *1"/>
    <s v="FAU Master Account Set: Budget Pool - INTRA-Fund Transfers Out"/>
    <x v="136"/>
    <n v="860.3"/>
    <n v="-114"/>
    <n v="746.3"/>
    <n v="580.33000000000004"/>
    <n v="0"/>
    <n v="0"/>
    <n v="580.33000000000004"/>
    <n v="165.97"/>
    <n v="0.22239"/>
    <x v="3"/>
  </r>
  <r>
    <s v="TAG001490"/>
    <s v="Student Government - Student Volunteer Engagement"/>
    <s v="(Blank)"/>
    <s v="Student Government *1"/>
    <s v="FAU Master Account Set: Budget Pool - OPS"/>
    <x v="137"/>
    <n v="15525"/>
    <n v="0"/>
    <n v="15525"/>
    <n v="12601.5"/>
    <n v="0"/>
    <n v="0"/>
    <n v="12601.5"/>
    <n v="2923.5"/>
    <n v="0.188309"/>
    <x v="3"/>
  </r>
  <r>
    <s v="TAG001490"/>
    <s v="Student Government - Student Volunteer Engagement"/>
    <s v="(Blank)"/>
    <s v="Student Government *1"/>
    <s v="FAU Master Account Set: Budget Pool - Salaries &amp; Benefits (AMP, SP, Faculty)"/>
    <x v="138"/>
    <n v="0"/>
    <n v="0"/>
    <n v="0"/>
    <n v="0"/>
    <n v="0"/>
    <n v="0"/>
    <n v="0"/>
    <n v="0"/>
    <n v="0"/>
    <x v="3"/>
  </r>
  <r>
    <s v="TAG001492"/>
    <s v="Director of Student Media"/>
    <s v="(Blank)"/>
    <s v="Student Government *1"/>
    <s v="FAU Master Account Set: Budget Pool - Expense"/>
    <x v="139"/>
    <n v="4025"/>
    <n v="0"/>
    <n v="4025"/>
    <n v="3165.09"/>
    <n v="0"/>
    <n v="0"/>
    <n v="3165.09"/>
    <n v="859.91"/>
    <n v="0.213642"/>
    <x v="3"/>
  </r>
  <r>
    <s v="TAG001492"/>
    <s v="Director of Student Media"/>
    <s v="(Blank)"/>
    <s v="Student Government *1"/>
    <s v="FAU Master Account Set: Budget Pool - INTRA-Fund Transfers Out"/>
    <x v="140"/>
    <n v="6193.44"/>
    <n v="0"/>
    <n v="6193.44"/>
    <n v="6289.83"/>
    <n v="0"/>
    <n v="0"/>
    <n v="6289.83"/>
    <n v="-96.39"/>
    <n v="-1.5564E-2"/>
    <x v="3"/>
  </r>
  <r>
    <s v="TAG001492"/>
    <s v="Director of Student Media"/>
    <s v="(Blank)"/>
    <s v="Student Government *1"/>
    <s v="FAU Master Account Set: Budget Pool - Salaries &amp; Benefits (AMP, SP, Faculty)"/>
    <x v="142"/>
    <n v="217169.19"/>
    <n v="0"/>
    <n v="217169.19"/>
    <n v="221469.91"/>
    <n v="0"/>
    <n v="0"/>
    <n v="221469.91"/>
    <n v="-4300.72"/>
    <n v="-1.9803999999999999E-2"/>
    <x v="3"/>
  </r>
  <r>
    <s v="TAG001493"/>
    <s v="SAI Events"/>
    <s v="(Blank)"/>
    <s v="Student Government *1"/>
    <s v="FAU Master Account Set: Budget Pool - Expense"/>
    <x v="143"/>
    <n v="44675"/>
    <n v="1600"/>
    <n v="46275"/>
    <n v="44514.59"/>
    <n v="0"/>
    <n v="0"/>
    <n v="44514.59"/>
    <n v="1760.41"/>
    <n v="3.8041999999999999E-2"/>
    <x v="3"/>
  </r>
  <r>
    <s v="TAG001493"/>
    <s v="SAI Events"/>
    <s v="(Blank)"/>
    <s v="Student Government *1"/>
    <s v="FAU Master Account Set: Budget Pool - INTER-Fund Transfers Out"/>
    <x v="283"/>
    <n v="0"/>
    <n v="0"/>
    <n v="0"/>
    <n v="0"/>
    <n v="0"/>
    <n v="0"/>
    <n v="0"/>
    <n v="0"/>
    <n v="0"/>
    <x v="3"/>
  </r>
  <r>
    <s v="TAG001493"/>
    <s v="SAI Events"/>
    <s v="(Blank)"/>
    <s v="Student Government *1"/>
    <s v="FAU Master Account Set: Budget Pool - INTRA-Fund Transfers Out"/>
    <x v="144"/>
    <n v="1501.78"/>
    <n v="0"/>
    <n v="1501.78"/>
    <n v="6397.79"/>
    <n v="0"/>
    <n v="0"/>
    <n v="6397.79"/>
    <n v="-4896.01"/>
    <n v="-3.260138"/>
    <x v="3"/>
  </r>
  <r>
    <s v="TAG001493"/>
    <s v="SAI Events"/>
    <s v="(Blank)"/>
    <s v="Student Government *1"/>
    <s v="FAU Master Account Set: Budget Pool - OPS"/>
    <x v="145"/>
    <n v="8960"/>
    <n v="-1600"/>
    <n v="7360"/>
    <n v="1323"/>
    <n v="0"/>
    <n v="0"/>
    <n v="1323"/>
    <n v="6037"/>
    <n v="0.820245"/>
    <x v="3"/>
  </r>
  <r>
    <s v="TAG001493"/>
    <s v="SAI Events"/>
    <s v="(Blank)"/>
    <s v="Student Government *1"/>
    <s v="FAU Master Account Set: Budget Pool - Revenue"/>
    <x v="284"/>
    <n v="0"/>
    <n v="0"/>
    <n v="0"/>
    <n v="-1200"/>
    <n v="0"/>
    <n v="0"/>
    <n v="-1200"/>
    <n v="1200"/>
    <n v="0"/>
    <x v="3"/>
  </r>
  <r>
    <s v="TAG001494"/>
    <s v="Graduate and Professional Clubs"/>
    <s v="(Blank)"/>
    <s v="Student Government *1"/>
    <s v="FAU Master Account Set: Budget Pool - Expense"/>
    <x v="146"/>
    <n v="20000"/>
    <n v="0"/>
    <n v="20000"/>
    <n v="16027.77"/>
    <n v="0"/>
    <n v="0"/>
    <n v="16027.77"/>
    <n v="3972.23"/>
    <n v="0.19861200000000001"/>
    <x v="3"/>
  </r>
  <r>
    <s v="TAG001494"/>
    <s v="Graduate and Professional Clubs"/>
    <s v="(Blank)"/>
    <s v="Student Government *1"/>
    <s v="FAU Master Account Set: Budget Pool - INTRA-Fund Transfers Out"/>
    <x v="147"/>
    <n v="560"/>
    <n v="0"/>
    <n v="560"/>
    <n v="4468.88"/>
    <n v="0"/>
    <n v="0"/>
    <n v="4468.88"/>
    <n v="-3908.88"/>
    <n v="-6.980143"/>
    <x v="3"/>
  </r>
  <r>
    <s v="TAG001495"/>
    <s v="Graduate Student Association"/>
    <s v="(Blank)"/>
    <s v="Student Government *1"/>
    <s v="FAU Master Account Set: Budget Pool - Expense"/>
    <x v="148"/>
    <n v="125000"/>
    <n v="-3000"/>
    <n v="122000"/>
    <n v="114266.03"/>
    <n v="0"/>
    <n v="0"/>
    <n v="114266.03"/>
    <n v="7733.97"/>
    <n v="6.3393000000000005E-2"/>
    <x v="3"/>
  </r>
  <r>
    <s v="TAG001495"/>
    <s v="Graduate Student Association"/>
    <s v="(Blank)"/>
    <s v="Student Government *1"/>
    <s v="FAU Master Account Set: Budget Pool - INTRA-Fund Transfers Out"/>
    <x v="149"/>
    <n v="4361.42"/>
    <n v="-84"/>
    <n v="4277.42"/>
    <n v="14921.24"/>
    <n v="0"/>
    <n v="0"/>
    <n v="14921.24"/>
    <n v="-10643.82"/>
    <n v="-2.4883739999999999"/>
    <x v="3"/>
  </r>
  <r>
    <s v="TAG001495"/>
    <s v="Graduate Student Association"/>
    <s v="(Blank)"/>
    <s v="Student Government *1"/>
    <s v="FAU Master Account Set: Budget Pool - OPS"/>
    <x v="150"/>
    <n v="30765"/>
    <n v="0"/>
    <n v="30765"/>
    <n v="28141.9"/>
    <n v="0"/>
    <n v="0"/>
    <n v="28141.9"/>
    <n v="2623.1"/>
    <n v="8.5262000000000004E-2"/>
    <x v="3"/>
  </r>
  <r>
    <s v="TAG001496"/>
    <s v="Homecoming"/>
    <s v="(Blank)"/>
    <s v="Student Government *1"/>
    <s v="FAU Master Account Set: Budget Pool - Expense"/>
    <x v="151"/>
    <n v="126500"/>
    <n v="0"/>
    <n v="126500"/>
    <n v="114320.3"/>
    <n v="0"/>
    <n v="0"/>
    <n v="114320.3"/>
    <n v="12179.7"/>
    <n v="9.6282000000000006E-2"/>
    <x v="3"/>
  </r>
  <r>
    <s v="TAG001496"/>
    <s v="Homecoming"/>
    <s v="(Blank)"/>
    <s v="Student Government *1"/>
    <s v="FAU Master Account Set: Budget Pool - INTRA-Fund Transfers Out"/>
    <x v="152"/>
    <n v="3861.2"/>
    <n v="0"/>
    <n v="3861.2"/>
    <n v="19417.05"/>
    <n v="0"/>
    <n v="0"/>
    <n v="19417.05"/>
    <n v="-15555.85"/>
    <n v="-4.0287600000000001"/>
    <x v="3"/>
  </r>
  <r>
    <s v="TAG001496"/>
    <s v="Homecoming"/>
    <s v="(Blank)"/>
    <s v="Student Government *1"/>
    <s v="FAU Master Account Set: Budget Pool - OPS"/>
    <x v="153"/>
    <n v="11400"/>
    <n v="0"/>
    <n v="11400"/>
    <n v="8059.93"/>
    <n v="0"/>
    <n v="0"/>
    <n v="8059.93"/>
    <n v="3340.07"/>
    <n v="0.292989"/>
    <x v="3"/>
  </r>
  <r>
    <s v="TAG001498"/>
    <s v="SAI Collab Events"/>
    <s v="(Blank)"/>
    <s v="Student Government *1"/>
    <s v="FAU Master Account Set: Budget Pool - Expense"/>
    <x v="154"/>
    <n v="0"/>
    <n v="0"/>
    <n v="0"/>
    <n v="0"/>
    <n v="0"/>
    <n v="0"/>
    <n v="0"/>
    <n v="0"/>
    <n v="0"/>
    <x v="3"/>
  </r>
  <r>
    <s v="TAG001498"/>
    <s v="SAI Collab Events"/>
    <s v="(Blank)"/>
    <s v="Student Government *1"/>
    <s v="FAU Master Account Set: Budget Pool - INTRA-Fund Transfers Out"/>
    <x v="155"/>
    <n v="0"/>
    <n v="0"/>
    <n v="0"/>
    <n v="-44.73"/>
    <n v="0"/>
    <n v="0"/>
    <n v="-44.73"/>
    <n v="44.73"/>
    <n v="0"/>
    <x v="3"/>
  </r>
  <r>
    <s v="TAG001498"/>
    <s v="SAI Collab Events"/>
    <s v="(Blank)"/>
    <s v="Student Government *1"/>
    <s v="FAU Master Account Set: Budget Pool - Salaries &amp; Benefits (AMP, SP, Faculty)"/>
    <x v="156"/>
    <n v="0"/>
    <n v="0"/>
    <n v="0"/>
    <n v="-1597.71"/>
    <n v="0"/>
    <n v="0"/>
    <n v="-1597.71"/>
    <n v="1597.71"/>
    <n v="0"/>
    <x v="3"/>
  </r>
  <r>
    <s v="TAG001499"/>
    <s v="Student Government - Lobby"/>
    <s v="(Blank)"/>
    <s v="Student Government *1"/>
    <s v="FAU Master Account Set: Budget Pool - Expense"/>
    <x v="157"/>
    <n v="13000"/>
    <n v="0"/>
    <n v="13000"/>
    <n v="12650.96"/>
    <n v="0"/>
    <n v="0"/>
    <n v="12650.96"/>
    <n v="349.04"/>
    <n v="2.6849000000000001E-2"/>
    <x v="3"/>
  </r>
  <r>
    <s v="TAG001499"/>
    <s v="Student Government - Lobby"/>
    <s v="(Blank)"/>
    <s v="Student Government *1"/>
    <s v="FAU Master Account Set: Budget Pool - INTRA-Fund Transfers Out"/>
    <x v="158"/>
    <n v="364"/>
    <n v="0"/>
    <n v="364"/>
    <n v="713.04"/>
    <n v="0"/>
    <n v="0"/>
    <n v="713.04"/>
    <n v="-349.04"/>
    <n v="-0.958901"/>
    <x v="3"/>
  </r>
  <r>
    <s v="TAG001500"/>
    <s v="Office of Greek Life"/>
    <s v="(Blank)"/>
    <s v="Student Government *1"/>
    <s v="FAU Master Account Set: Budget Pool - Expense"/>
    <x v="159"/>
    <n v="15750"/>
    <n v="0"/>
    <n v="15750"/>
    <n v="15000.38"/>
    <n v="0"/>
    <n v="0"/>
    <n v="15000.38"/>
    <n v="749.62"/>
    <n v="4.7594999999999998E-2"/>
    <x v="3"/>
  </r>
  <r>
    <s v="TAG001500"/>
    <s v="Office of Greek Life"/>
    <s v="(Blank)"/>
    <s v="Student Government *1"/>
    <s v="FAU Master Account Set: Budget Pool - INTRA-Fund Transfers Out"/>
    <x v="160"/>
    <n v="5586.91"/>
    <n v="0"/>
    <n v="5586.91"/>
    <n v="17451.05"/>
    <n v="0"/>
    <n v="0"/>
    <n v="17451.05"/>
    <n v="-11864.14"/>
    <n v="-2.1235620000000002"/>
    <x v="3"/>
  </r>
  <r>
    <s v="TAG001500"/>
    <s v="Office of Greek Life"/>
    <s v="(Blank)"/>
    <s v="Student Government *1"/>
    <s v="FAU Master Account Set: Budget Pool - OPS"/>
    <x v="161"/>
    <n v="9450"/>
    <n v="0"/>
    <n v="9450"/>
    <n v="4238.5"/>
    <n v="0"/>
    <n v="0"/>
    <n v="4238.5"/>
    <n v="5211.5"/>
    <n v="0.551481"/>
    <x v="3"/>
  </r>
  <r>
    <s v="TAG001500"/>
    <s v="Office of Greek Life"/>
    <s v="(Blank)"/>
    <s v="Student Government *1"/>
    <s v="FAU Master Account Set: Budget Pool - Salaries &amp; Benefits (AMP, SP, Faculty)"/>
    <x v="162"/>
    <n v="174332.38"/>
    <n v="0"/>
    <n v="174332.38"/>
    <n v="169081.8"/>
    <n v="0"/>
    <n v="0"/>
    <n v="169081.8"/>
    <n v="5250.58"/>
    <n v="3.0117999999999999E-2"/>
    <x v="3"/>
  </r>
  <r>
    <s v="TAG001501"/>
    <s v="Student Accessibility Week"/>
    <s v="(Blank)"/>
    <s v="Student Government *1"/>
    <s v="FAU Master Account Set: Budget Pool - Expense"/>
    <x v="163"/>
    <n v="3000"/>
    <n v="0"/>
    <n v="3000"/>
    <n v="2579.59"/>
    <n v="0"/>
    <n v="0"/>
    <n v="2579.59"/>
    <n v="420.41"/>
    <n v="0.14013700000000001"/>
    <x v="3"/>
  </r>
  <r>
    <s v="TAG001501"/>
    <s v="Student Accessibility Week"/>
    <s v="(Blank)"/>
    <s v="Student Government *1"/>
    <s v="FAU Master Account Set: Budget Pool - INTRA-Fund Transfers Out"/>
    <x v="164"/>
    <n v="84"/>
    <n v="0"/>
    <n v="84"/>
    <n v="504.41"/>
    <n v="0"/>
    <n v="0"/>
    <n v="504.41"/>
    <n v="-420.41"/>
    <n v="-5.0048810000000001"/>
    <x v="3"/>
  </r>
  <r>
    <s v="TAG001502"/>
    <s v="President Executive Projects"/>
    <s v="(Blank)"/>
    <s v="Student Government *1"/>
    <s v="FAU Master Account Set: Budget Pool - Expense"/>
    <x v="165"/>
    <n v="35000"/>
    <n v="0"/>
    <n v="35000"/>
    <n v="23639.26"/>
    <n v="0"/>
    <n v="0"/>
    <n v="23639.26"/>
    <n v="11360.74"/>
    <n v="0.32459300000000002"/>
    <x v="3"/>
  </r>
  <r>
    <s v="TAG001502"/>
    <s v="President Executive Projects"/>
    <s v="(Blank)"/>
    <s v="Student Government *1"/>
    <s v="FAU Master Account Set: Budget Pool - INTRA-Fund Transfers Out"/>
    <x v="166"/>
    <n v="980"/>
    <n v="0"/>
    <n v="980"/>
    <n v="12361.03"/>
    <n v="0"/>
    <n v="0"/>
    <n v="12361.03"/>
    <n v="-11381.03"/>
    <n v="-11.613296"/>
    <x v="3"/>
  </r>
  <r>
    <s v="TAG001503"/>
    <s v="Radio Station"/>
    <s v="(Blank)"/>
    <s v="Student Government *1"/>
    <s v="FAU Master Account Set: Budget Pool - Expense"/>
    <x v="167"/>
    <n v="21500"/>
    <n v="2000"/>
    <n v="23500"/>
    <n v="20553.810000000001"/>
    <n v="0"/>
    <n v="0"/>
    <n v="20553.810000000001"/>
    <n v="2946.19"/>
    <n v="0.12537000000000001"/>
    <x v="3"/>
  </r>
  <r>
    <s v="TAG001503"/>
    <s v="Radio Station"/>
    <s v="(Blank)"/>
    <s v="Student Government *1"/>
    <s v="FAU Master Account Set: Budget Pool - INTRA-Fund Transfers Out"/>
    <x v="168"/>
    <n v="2056.88"/>
    <n v="0"/>
    <n v="2056.88"/>
    <n v="14680.11"/>
    <n v="0"/>
    <n v="0"/>
    <n v="14680.11"/>
    <n v="-12623.23"/>
    <n v="-6.1370769999999997"/>
    <x v="3"/>
  </r>
  <r>
    <s v="TAG001503"/>
    <s v="Radio Station"/>
    <s v="(Blank)"/>
    <s v="Student Government *1"/>
    <s v="FAU Master Account Set: Budget Pool - OPS"/>
    <x v="169"/>
    <n v="51960"/>
    <n v="-2000"/>
    <n v="49960"/>
    <n v="40284.5"/>
    <n v="0"/>
    <n v="0"/>
    <n v="40284.5"/>
    <n v="9675.5"/>
    <n v="0.193665"/>
    <x v="3"/>
  </r>
  <r>
    <s v="TAG001504"/>
    <s v="Senate Contingency"/>
    <s v="(Blank)"/>
    <s v="Student Government *1"/>
    <s v="FAU Master Account Set: Budget Pool - Expense"/>
    <x v="170"/>
    <n v="34417"/>
    <n v="-11846"/>
    <n v="22571"/>
    <n v="18490.68"/>
    <n v="0"/>
    <n v="0"/>
    <n v="18490.68"/>
    <n v="4080.32"/>
    <n v="0.18077699999999999"/>
    <x v="3"/>
  </r>
  <r>
    <s v="TAG001504"/>
    <s v="Senate Contingency"/>
    <s v="(Blank)"/>
    <s v="Student Government *1"/>
    <s v="FAU Master Account Set: Budget Pool - INTRA-Fund Transfers Out"/>
    <x v="171"/>
    <n v="963.68"/>
    <n v="-331.69"/>
    <n v="631.99"/>
    <n v="4732.53"/>
    <n v="0"/>
    <n v="0"/>
    <n v="4732.53"/>
    <n v="-4100.54"/>
    <n v="-6.4883459999999999"/>
    <x v="3"/>
  </r>
  <r>
    <s v="TAG001505"/>
    <s v="Student Government - Accounting &amp; Budget Office"/>
    <s v="(Blank)"/>
    <s v="Student Government *1"/>
    <s v="FAU Master Account Set: Budget Pool - Expense"/>
    <x v="172"/>
    <n v="8715"/>
    <n v="0"/>
    <n v="8715"/>
    <n v="5719.5"/>
    <n v="0"/>
    <n v="0"/>
    <n v="5719.5"/>
    <n v="2995.5"/>
    <n v="0.34371800000000002"/>
    <x v="3"/>
  </r>
  <r>
    <s v="TAG001505"/>
    <s v="Student Government - Accounting &amp; Budget Office"/>
    <s v="(Blank)"/>
    <s v="Student Government *1"/>
    <s v="FAU Master Account Set: Budget Pool - INTRA-Fund Transfers Out"/>
    <x v="173"/>
    <n v="7221.18"/>
    <n v="0"/>
    <n v="7221.18"/>
    <n v="24764.29"/>
    <n v="0"/>
    <n v="0"/>
    <n v="24764.29"/>
    <n v="-17543.11"/>
    <n v="-2.4293979999999999"/>
    <x v="3"/>
  </r>
  <r>
    <s v="TAG001505"/>
    <s v="Student Government - Accounting &amp; Budget Office"/>
    <s v="(Blank)"/>
    <s v="Student Government *1"/>
    <s v="FAU Master Account Set: Budget Pool - OPS"/>
    <x v="174"/>
    <n v="40722"/>
    <n v="0"/>
    <n v="40722"/>
    <n v="37558.239999999998"/>
    <n v="0"/>
    <n v="0"/>
    <n v="37558.239999999998"/>
    <n v="3163.76"/>
    <n v="7.7691999999999997E-2"/>
    <x v="3"/>
  </r>
  <r>
    <s v="TAG001505"/>
    <s v="Student Government - Accounting &amp; Budget Office"/>
    <s v="(Blank)"/>
    <s v="Student Government *1"/>
    <s v="FAU Master Account Set: Budget Pool - Salaries &amp; Benefits (AMP, SP, Faculty)"/>
    <x v="175"/>
    <n v="208462.14"/>
    <n v="0"/>
    <n v="208462.14"/>
    <n v="197720.06"/>
    <n v="0"/>
    <n v="0"/>
    <n v="197720.06"/>
    <n v="10742.08"/>
    <n v="5.1529999999999999E-2"/>
    <x v="3"/>
  </r>
  <r>
    <s v="TAG001506"/>
    <s v="Student Government - Elections"/>
    <s v="(Blank)"/>
    <s v="Student Government *1"/>
    <s v="FAU Master Account Set: Budget Pool - Expense"/>
    <x v="176"/>
    <n v="2981"/>
    <n v="0"/>
    <n v="2981"/>
    <n v="1013"/>
    <n v="0"/>
    <n v="0"/>
    <n v="1013"/>
    <n v="1968"/>
    <n v="0.66018100000000002"/>
    <x v="3"/>
  </r>
  <r>
    <s v="TAG001506"/>
    <s v="Student Government - Elections"/>
    <s v="(Blank)"/>
    <s v="Student Government *1"/>
    <s v="FAU Master Account Set: Budget Pool - INTRA-Fund Transfers Out"/>
    <x v="177"/>
    <n v="133.63999999999999"/>
    <n v="0"/>
    <n v="133.63999999999999"/>
    <n v="3893.64"/>
    <n v="0"/>
    <n v="0"/>
    <n v="3893.64"/>
    <n v="-3760"/>
    <n v="-28.134416999999999"/>
    <x v="3"/>
  </r>
  <r>
    <s v="TAG001506"/>
    <s v="Student Government - Elections"/>
    <s v="(Blank)"/>
    <s v="Student Government *1"/>
    <s v="FAU Master Account Set: Budget Pool - OPS"/>
    <x v="178"/>
    <n v="1792"/>
    <n v="0"/>
    <n v="1792"/>
    <n v="0"/>
    <n v="0"/>
    <n v="0"/>
    <n v="0"/>
    <n v="1792"/>
    <n v="1"/>
    <x v="3"/>
  </r>
  <r>
    <s v="TAG001507"/>
    <s v="Student Government - Judicial Branch"/>
    <s v="(Blank)"/>
    <s v="Student Government *1"/>
    <s v="FAU Master Account Set: Budget Pool - Expense"/>
    <x v="179"/>
    <n v="1200"/>
    <n v="0"/>
    <n v="1200"/>
    <n v="857.85"/>
    <n v="0"/>
    <n v="0"/>
    <n v="857.85"/>
    <n v="342.15"/>
    <n v="0.28512500000000002"/>
    <x v="3"/>
  </r>
  <r>
    <s v="TAG001507"/>
    <s v="Student Government - Judicial Branch"/>
    <s v="(Blank)"/>
    <s v="Student Government *1"/>
    <s v="FAU Master Account Set: Budget Pool - INTRA-Fund Transfers Out"/>
    <x v="180"/>
    <n v="275.52"/>
    <n v="0"/>
    <n v="275.52"/>
    <n v="3947.67"/>
    <n v="0"/>
    <n v="0"/>
    <n v="3947.67"/>
    <n v="-3672.15"/>
    <n v="-13.328071"/>
    <x v="3"/>
  </r>
  <r>
    <s v="TAG001507"/>
    <s v="Student Government - Judicial Branch"/>
    <s v="(Blank)"/>
    <s v="Student Government *1"/>
    <s v="FAU Master Account Set: Budget Pool - OPS"/>
    <x v="181"/>
    <n v="8640"/>
    <n v="0"/>
    <n v="8640"/>
    <n v="5310"/>
    <n v="0"/>
    <n v="0"/>
    <n v="5310"/>
    <n v="3330"/>
    <n v="0.38541700000000001"/>
    <x v="3"/>
  </r>
  <r>
    <s v="TAG001508"/>
    <s v="Student Government - Television Station"/>
    <s v="(Blank)"/>
    <s v="Student Government *1"/>
    <s v="FAU Master Account Set: Budget Pool - Expense"/>
    <x v="182"/>
    <n v="26500"/>
    <n v="-1547"/>
    <n v="24953"/>
    <n v="24513.71"/>
    <n v="0"/>
    <n v="0"/>
    <n v="24513.71"/>
    <n v="439.29"/>
    <n v="1.7604999999999999E-2"/>
    <x v="3"/>
  </r>
  <r>
    <s v="TAG001508"/>
    <s v="Student Government - Television Station"/>
    <s v="(Blank)"/>
    <s v="Student Government *1"/>
    <s v="FAU Master Account Set: Budget Pool - INTRA-Fund Transfers Out"/>
    <x v="183"/>
    <n v="2301.6"/>
    <n v="0"/>
    <n v="2301.6"/>
    <n v="2317.44"/>
    <n v="0"/>
    <n v="0"/>
    <n v="2317.44"/>
    <n v="-15.84"/>
    <n v="-6.8820000000000001E-3"/>
    <x v="3"/>
  </r>
  <r>
    <s v="TAG001508"/>
    <s v="Student Government - Television Station"/>
    <s v="(Blank)"/>
    <s v="Student Government *1"/>
    <s v="FAU Master Account Set: Budget Pool - OPS"/>
    <x v="184"/>
    <n v="55700"/>
    <n v="1547"/>
    <n v="57247"/>
    <n v="58248"/>
    <n v="0"/>
    <n v="0"/>
    <n v="58248"/>
    <n v="-1001"/>
    <n v="-1.7486000000000002E-2"/>
    <x v="3"/>
  </r>
  <r>
    <s v="TAG001509"/>
    <s v="Student Government - Advisor Office"/>
    <s v="(Blank)"/>
    <s v="Student Government *1"/>
    <s v="FAU Master Account Set: Budget Pool - Expense"/>
    <x v="185"/>
    <n v="15500"/>
    <n v="0"/>
    <n v="15500"/>
    <n v="15306.31"/>
    <n v="0"/>
    <n v="0"/>
    <n v="15306.31"/>
    <n v="193.69"/>
    <n v="1.2496E-2"/>
    <x v="3"/>
  </r>
  <r>
    <s v="TAG001509"/>
    <s v="Student Government - Advisor Office"/>
    <s v="(Blank)"/>
    <s v="Student Government *1"/>
    <s v="FAU Master Account Set: Budget Pool - INTRA-Fund Transfers Out"/>
    <x v="186"/>
    <n v="4250.1000000000004"/>
    <n v="0"/>
    <n v="4250.1000000000004"/>
    <n v="8064.47"/>
    <n v="0"/>
    <n v="0"/>
    <n v="8064.47"/>
    <n v="-3814.37"/>
    <n v="-0.897478"/>
    <x v="3"/>
  </r>
  <r>
    <s v="TAG001509"/>
    <s v="Student Government - Advisor Office"/>
    <s v="(Blank)"/>
    <s v="Student Government *1"/>
    <s v="FAU Master Account Set: Budget Pool - Salaries &amp; Benefits (AMP, SP, Faculty)"/>
    <x v="188"/>
    <n v="136289.24"/>
    <n v="0"/>
    <n v="136289.24"/>
    <n v="132535.78"/>
    <n v="0"/>
    <n v="0"/>
    <n v="132535.78"/>
    <n v="3753.46"/>
    <n v="2.7539999999999999E-2"/>
    <x v="3"/>
  </r>
  <r>
    <s v="TAG001510"/>
    <s v="Student Government - Operations"/>
    <s v="(Blank)"/>
    <s v="Student Government *1"/>
    <s v="FAU Master Account Set: Budget Pool - Expense"/>
    <x v="189"/>
    <n v="50000"/>
    <n v="0"/>
    <n v="50000"/>
    <n v="35994.92"/>
    <n v="0"/>
    <n v="0"/>
    <n v="35994.92"/>
    <n v="14005.08"/>
    <n v="0.28010200000000002"/>
    <x v="3"/>
  </r>
  <r>
    <s v="TAG001510"/>
    <s v="Student Government - Operations"/>
    <s v="(Blank)"/>
    <s v="Student Government *1"/>
    <s v="FAU Master Account Set: Budget Pool - INTRA-Fund Transfers Out"/>
    <x v="190"/>
    <n v="1400"/>
    <n v="0"/>
    <n v="1400"/>
    <n v="15434.19"/>
    <n v="0"/>
    <n v="0"/>
    <n v="15434.19"/>
    <n v="-14034.19"/>
    <n v="-10.024421"/>
    <x v="3"/>
  </r>
  <r>
    <s v="TAG001511"/>
    <s v="Student Government - Senate"/>
    <s v="(Blank)"/>
    <s v="Student Government *1"/>
    <s v="FAU Master Account Set: Budget Pool - Expense"/>
    <x v="191"/>
    <n v="750"/>
    <n v="0"/>
    <n v="750"/>
    <n v="0"/>
    <n v="0"/>
    <n v="0"/>
    <n v="0"/>
    <n v="750"/>
    <n v="1"/>
    <x v="3"/>
  </r>
  <r>
    <s v="TAG001511"/>
    <s v="Student Government - Senate"/>
    <s v="(Blank)"/>
    <s v="Student Government *1"/>
    <s v="FAU Master Account Set: Budget Pool - INTRA-Fund Transfers Out"/>
    <x v="192"/>
    <n v="21"/>
    <n v="0"/>
    <n v="21"/>
    <n v="771"/>
    <n v="0"/>
    <n v="0"/>
    <n v="771"/>
    <n v="-750"/>
    <n v="-35.714286000000001"/>
    <x v="3"/>
  </r>
  <r>
    <s v="TAG001513"/>
    <s v="Traditions Projects"/>
    <s v="(Blank)"/>
    <s v="Student Government *1"/>
    <s v="FAU Master Account Set: Budget Pool - Expense"/>
    <x v="193"/>
    <n v="45000"/>
    <n v="0"/>
    <n v="45000"/>
    <n v="38328.879999999997"/>
    <n v="0"/>
    <n v="0"/>
    <n v="38328.879999999997"/>
    <n v="6671.12"/>
    <n v="0.14824699999999999"/>
    <x v="3"/>
  </r>
  <r>
    <s v="TAG001513"/>
    <s v="Traditions Projects"/>
    <s v="(Blank)"/>
    <s v="Student Government *1"/>
    <s v="FAU Master Account Set: Budget Pool - INTRA-Fund Transfers Out"/>
    <x v="194"/>
    <n v="1260"/>
    <n v="0"/>
    <n v="1260"/>
    <n v="7931.12"/>
    <n v="0"/>
    <n v="0"/>
    <n v="7931.12"/>
    <n v="-6671.12"/>
    <n v="-5.2945399999999996"/>
    <x v="3"/>
  </r>
  <r>
    <s v="TAG001514"/>
    <s v="University Press Newspaper"/>
    <s v="(Blank)"/>
    <s v="Student Government *1"/>
    <s v="FAU Master Account Set: Budget Pool - Expense"/>
    <x v="195"/>
    <n v="8300"/>
    <n v="1257.3399999999999"/>
    <n v="9557.34"/>
    <n v="8488.61"/>
    <n v="0"/>
    <n v="0"/>
    <n v="8488.61"/>
    <n v="1068.73"/>
    <n v="0.11182300000000001"/>
    <x v="3"/>
  </r>
  <r>
    <s v="TAG001514"/>
    <s v="University Press Newspaper"/>
    <s v="(Blank)"/>
    <s v="Student Government *1"/>
    <s v="FAU Master Account Set: Budget Pool - INTRA-Fund Transfers Out"/>
    <x v="196"/>
    <n v="1657.04"/>
    <n v="22.15"/>
    <n v="1679.19"/>
    <n v="10386.15"/>
    <n v="0"/>
    <n v="0"/>
    <n v="10386.15"/>
    <n v="-8706.9599999999991"/>
    <n v="-5.1852140000000002"/>
    <x v="3"/>
  </r>
  <r>
    <s v="TAG001514"/>
    <s v="University Press Newspaper"/>
    <s v="(Blank)"/>
    <s v="Student Government *1"/>
    <s v="FAU Master Account Set: Budget Pool - OPS"/>
    <x v="197"/>
    <n v="50880"/>
    <n v="-466.34"/>
    <n v="50413.66"/>
    <n v="42804"/>
    <n v="0"/>
    <n v="0"/>
    <n v="42804"/>
    <n v="7609.66"/>
    <n v="0.15094399999999999"/>
    <x v="3"/>
  </r>
  <r>
    <s v="TAG001515"/>
    <s v="University Wide Stipends"/>
    <s v="(Blank)"/>
    <s v="Student Government *1"/>
    <s v="FAU Master Account Set: Budget Pool - Expense"/>
    <x v="198"/>
    <n v="10000"/>
    <n v="1279.96"/>
    <n v="11279.96"/>
    <n v="11079.96"/>
    <n v="0"/>
    <n v="0"/>
    <n v="11079.96"/>
    <n v="200"/>
    <n v="1.7731E-2"/>
    <x v="3"/>
  </r>
  <r>
    <s v="TAG001515"/>
    <s v="University Wide Stipends"/>
    <s v="(Blank)"/>
    <s v="Student Government *1"/>
    <s v="FAU Master Account Set: Budget Pool - INTRA-Fund Transfers Out"/>
    <x v="199"/>
    <n v="2424.2399999999998"/>
    <n v="0"/>
    <n v="2424.2399999999998"/>
    <n v="15564.24"/>
    <n v="0"/>
    <n v="0"/>
    <n v="15564.24"/>
    <n v="-13140"/>
    <n v="-5.420255"/>
    <x v="3"/>
  </r>
  <r>
    <s v="TAG001515"/>
    <s v="University Wide Stipends"/>
    <s v="(Blank)"/>
    <s v="Student Government *1"/>
    <s v="FAU Master Account Set: Budget Pool - OPS"/>
    <x v="200"/>
    <n v="76580"/>
    <n v="-1279.96"/>
    <n v="75300.039999999994"/>
    <n v="62537.77"/>
    <n v="0"/>
    <n v="0"/>
    <n v="62537.77"/>
    <n v="12762.27"/>
    <n v="0.169486"/>
    <x v="3"/>
  </r>
  <r>
    <s v="TAG001516"/>
    <s v="Military and Veterans Student Success Center"/>
    <s v="(Blank)"/>
    <s v="Student Government *1"/>
    <s v="FAU Master Account Set: Budget Pool - Expense"/>
    <x v="201"/>
    <n v="20500"/>
    <n v="0"/>
    <n v="20500"/>
    <n v="19706.75"/>
    <n v="0"/>
    <n v="0"/>
    <n v="19706.75"/>
    <n v="793.25"/>
    <n v="3.8695E-2"/>
    <x v="3"/>
  </r>
  <r>
    <s v="TAG001516"/>
    <s v="Military and Veterans Student Success Center"/>
    <s v="(Blank)"/>
    <s v="Student Government *1"/>
    <s v="FAU Master Account Set: Budget Pool - INTRA-Fund Transfers Out"/>
    <x v="202"/>
    <n v="574"/>
    <n v="0"/>
    <n v="574"/>
    <n v="1376.44"/>
    <n v="0"/>
    <n v="0"/>
    <n v="1376.44"/>
    <n v="-802.44"/>
    <n v="-1.3979790000000001"/>
    <x v="3"/>
  </r>
  <r>
    <s v="TAG001517"/>
    <s v="Student Government - Vice President's Executive Project"/>
    <s v="(Blank)"/>
    <s v="Student Government *1"/>
    <s v="FAU Master Account Set: Budget Pool - Expense"/>
    <x v="203"/>
    <n v="9200"/>
    <n v="0"/>
    <n v="9200"/>
    <n v="5571.02"/>
    <n v="0"/>
    <n v="0"/>
    <n v="5571.02"/>
    <n v="3628.98"/>
    <n v="0.39445400000000003"/>
    <x v="3"/>
  </r>
  <r>
    <s v="TAG001517"/>
    <s v="Student Government - Vice President's Executive Project"/>
    <s v="(Blank)"/>
    <s v="Student Government *1"/>
    <s v="FAU Master Account Set: Budget Pool - INTRA-Fund Transfers Out"/>
    <x v="204"/>
    <n v="257.60000000000002"/>
    <n v="0"/>
    <n v="257.60000000000002"/>
    <n v="3886.58"/>
    <n v="0"/>
    <n v="0"/>
    <n v="3886.58"/>
    <n v="-3628.98"/>
    <n v="-14.087655"/>
    <x v="3"/>
  </r>
  <r>
    <s v="TAG001518"/>
    <s v="Weeks of Welcome"/>
    <s v="(Blank)"/>
    <s v="Student Government *1"/>
    <s v="FAU Master Account Set: Budget Pool - Expense"/>
    <x v="205"/>
    <n v="10000"/>
    <n v="0"/>
    <n v="10000"/>
    <n v="9977.75"/>
    <n v="0"/>
    <n v="0"/>
    <n v="9977.75"/>
    <n v="22.25"/>
    <n v="2.225E-3"/>
    <x v="3"/>
  </r>
  <r>
    <s v="TAG001518"/>
    <s v="Weeks of Welcome"/>
    <s v="(Blank)"/>
    <s v="Student Government *1"/>
    <s v="FAU Master Account Set: Budget Pool - INTRA-Fund Transfers Out"/>
    <x v="206"/>
    <n v="280"/>
    <n v="0"/>
    <n v="280"/>
    <n v="302.25"/>
    <n v="0"/>
    <n v="0"/>
    <n v="302.25"/>
    <n v="-22.25"/>
    <n v="-7.9464000000000007E-2"/>
    <x v="3"/>
  </r>
  <r>
    <s v="TAG001686"/>
    <s v="Davie/Broward Campus Rec - SG Reserve"/>
    <s v="(Blank)"/>
    <s v="Student Government *1"/>
    <s v="FAU Master Account Set: Budget Pool - Expense"/>
    <x v="207"/>
    <n v="10000"/>
    <n v="68522"/>
    <n v="78522"/>
    <n v="72043.759999999995"/>
    <n v="0"/>
    <n v="0"/>
    <n v="72043.759999999995"/>
    <n v="6478.24"/>
    <n v="8.2502000000000006E-2"/>
    <x v="3"/>
  </r>
  <r>
    <s v="TAG001686"/>
    <s v="Davie/Broward Campus Rec - SG Reserve"/>
    <s v="(Blank)"/>
    <s v="Student Government *1"/>
    <s v="FAU Master Account Set: Budget Pool - INTER-Fund Transfers Out"/>
    <x v="285"/>
    <n v="0"/>
    <n v="0"/>
    <n v="0"/>
    <n v="174347.48"/>
    <n v="0"/>
    <n v="0"/>
    <n v="174347.48"/>
    <n v="-174347.48"/>
    <n v="0"/>
    <x v="3"/>
  </r>
  <r>
    <s v="TAG001686"/>
    <s v="Davie/Broward Campus Rec - SG Reserve"/>
    <s v="(Blank)"/>
    <s v="Student Government *1"/>
    <s v="FAU Master Account Set: Budget Pool - INTRA-Fund Transfers Out"/>
    <x v="208"/>
    <n v="280"/>
    <n v="1918.62"/>
    <n v="2198.62"/>
    <n v="2017.23"/>
    <n v="0"/>
    <n v="0"/>
    <n v="2017.23"/>
    <n v="181.39"/>
    <n v="8.2502000000000006E-2"/>
    <x v="3"/>
  </r>
  <r>
    <s v="TAG001687"/>
    <s v="Davie Student Union - SG Reserve"/>
    <s v="(Blank)"/>
    <s v="Student Government *1"/>
    <s v="FAU Master Account Set: Budget Pool - Expense"/>
    <x v="209"/>
    <n v="78000"/>
    <n v="0"/>
    <n v="78000"/>
    <n v="0"/>
    <n v="0"/>
    <n v="0"/>
    <n v="0"/>
    <n v="78000"/>
    <n v="1"/>
    <x v="3"/>
  </r>
  <r>
    <s v="TAG001687"/>
    <s v="Davie Student Union - SG Reserve"/>
    <s v="(Blank)"/>
    <s v="Student Government *1"/>
    <s v="FAU Master Account Set: Budget Pool - INTRA-Fund Transfers In"/>
    <x v="286"/>
    <n v="0"/>
    <n v="0"/>
    <n v="0"/>
    <n v="-53700"/>
    <n v="0"/>
    <n v="0"/>
    <n v="-53700"/>
    <n v="53700"/>
    <n v="0"/>
    <x v="3"/>
  </r>
  <r>
    <s v="TAG001687"/>
    <s v="Davie Student Union - SG Reserve"/>
    <s v="(Blank)"/>
    <s v="Student Government *1"/>
    <s v="FAU Master Account Set: Budget Pool - INTRA-Fund Transfers Out"/>
    <x v="210"/>
    <n v="2184"/>
    <n v="0"/>
    <n v="2184"/>
    <n v="0"/>
    <n v="0"/>
    <n v="0"/>
    <n v="0"/>
    <n v="2184"/>
    <n v="1"/>
    <x v="3"/>
  </r>
  <r>
    <s v="TAG001924"/>
    <s v="Campus Rec Jupiter - SG Reserve"/>
    <s v="(Blank)"/>
    <s v="Student Government *1"/>
    <s v="FAU Master Account Set: Budget Pool - Expense"/>
    <x v="211"/>
    <n v="19000"/>
    <n v="0"/>
    <n v="19000"/>
    <n v="3521.76"/>
    <n v="0"/>
    <n v="0"/>
    <n v="3521.76"/>
    <n v="15478.24"/>
    <n v="0.81464400000000003"/>
    <x v="3"/>
  </r>
  <r>
    <s v="TAG001924"/>
    <s v="Campus Rec Jupiter - SG Reserve"/>
    <s v="(Blank)"/>
    <s v="Student Government *1"/>
    <s v="FAU Master Account Set: Budget Pool - INTRA-Fund Transfers Out"/>
    <x v="212"/>
    <n v="532"/>
    <n v="0"/>
    <n v="532"/>
    <n v="98.61"/>
    <n v="0"/>
    <n v="0"/>
    <n v="98.61"/>
    <n v="433.39"/>
    <n v="0.81464300000000001"/>
    <x v="3"/>
  </r>
  <r>
    <s v="TAG001927"/>
    <s v="Student Government - Alternative Breaks Revenue"/>
    <s v="(Blank)"/>
    <s v="Student Government *1"/>
    <s v="FAU Master Account Set: Budget Pool - Expense"/>
    <x v="213"/>
    <n v="4385"/>
    <n v="0"/>
    <n v="4385"/>
    <n v="0"/>
    <n v="0"/>
    <n v="0"/>
    <n v="0"/>
    <n v="4385"/>
    <n v="1"/>
    <x v="3"/>
  </r>
  <r>
    <s v="TAG001927"/>
    <s v="Student Government - Alternative Breaks Revenue"/>
    <s v="(Blank)"/>
    <s v="Student Government *1"/>
    <s v="FAU Master Account Set: Budget Pool - INTRA-Fund Transfers Out"/>
    <x v="214"/>
    <n v="122.78"/>
    <n v="0"/>
    <n v="122.78"/>
    <n v="0"/>
    <n v="0"/>
    <n v="0"/>
    <n v="0"/>
    <n v="122.78"/>
    <n v="1"/>
    <x v="3"/>
  </r>
  <r>
    <s v="TAG001927"/>
    <s v="Student Government - Alternative Breaks Revenue"/>
    <s v="(Blank)"/>
    <s v="Student Government *1"/>
    <s v="FAU Master Account Set: Budget Pool - Revenue"/>
    <x v="257"/>
    <n v="-4500"/>
    <n v="0"/>
    <n v="-4500"/>
    <n v="0"/>
    <n v="0"/>
    <n v="0"/>
    <n v="0"/>
    <n v="-4500"/>
    <n v="1"/>
    <x v="3"/>
  </r>
  <r>
    <s v="TAG003502"/>
    <s v="Student Government - Student Involvement"/>
    <s v="(Blank)"/>
    <s v="Student Government *1"/>
    <s v="FAU Master Account Set: Budget Pool - Expense"/>
    <x v="215"/>
    <n v="71731"/>
    <n v="1400"/>
    <n v="73131"/>
    <n v="68527.3"/>
    <n v="0"/>
    <n v="0"/>
    <n v="68527.3"/>
    <n v="4603.7"/>
    <n v="6.2950999999999993E-2"/>
    <x v="3"/>
  </r>
  <r>
    <s v="TAG003502"/>
    <s v="Student Government - Student Involvement"/>
    <s v="(Blank)"/>
    <s v="Student Government *1"/>
    <s v="FAU Master Account Set: Budget Pool - INTRA-Fund Transfers Out"/>
    <x v="216"/>
    <n v="18438.169999999998"/>
    <n v="0"/>
    <n v="18438.169999999998"/>
    <n v="75948.75"/>
    <n v="0"/>
    <n v="0"/>
    <n v="75948.75"/>
    <n v="-57510.58"/>
    <n v="-3.1191040000000001"/>
    <x v="3"/>
  </r>
  <r>
    <s v="TAG003502"/>
    <s v="Student Government - Student Involvement"/>
    <s v="(Blank)"/>
    <s v="Student Government *1"/>
    <s v="FAU Master Account Set: Budget Pool - OPS"/>
    <x v="217"/>
    <n v="50400"/>
    <n v="-1400"/>
    <n v="49000"/>
    <n v="45572.9"/>
    <n v="0"/>
    <n v="0"/>
    <n v="45572.9"/>
    <n v="3427.1"/>
    <n v="6.9941000000000003E-2"/>
    <x v="3"/>
  </r>
  <r>
    <s v="TAG003502"/>
    <s v="Student Government - Student Involvement"/>
    <s v="(Blank)"/>
    <s v="Student Government *1"/>
    <s v="FAU Master Account Set: Budget Pool - Salaries &amp; Benefits (AMP, SP, Faculty)"/>
    <x v="218"/>
    <n v="536375.16"/>
    <n v="0"/>
    <n v="536375.16"/>
    <n v="488279.3"/>
    <n v="0"/>
    <n v="0"/>
    <n v="488279.3"/>
    <n v="48095.86"/>
    <n v="8.9667999999999998E-2"/>
    <x v="3"/>
  </r>
  <r>
    <s v="TAG003543"/>
    <s v="Boca Raton Student Union"/>
    <s v="(Blank)"/>
    <s v="Student Government *1"/>
    <s v="FAU Master Account Set: Budget Pool - Expense"/>
    <x v="219"/>
    <n v="0"/>
    <n v="0"/>
    <n v="0"/>
    <n v="69.95"/>
    <n v="0"/>
    <n v="0"/>
    <n v="69.95"/>
    <n v="-69.95"/>
    <n v="0"/>
    <x v="3"/>
  </r>
  <r>
    <s v="TAG003543"/>
    <s v="Boca Raton Student Union"/>
    <s v="(Blank)"/>
    <s v="Student Government *1"/>
    <s v="FAU Master Account Set: Budget Pool - INTER-Fund Transfers Out"/>
    <x v="220"/>
    <n v="1804334"/>
    <n v="0"/>
    <n v="1804334"/>
    <n v="1804334"/>
    <n v="0"/>
    <n v="0"/>
    <n v="1804334"/>
    <n v="0"/>
    <n v="0"/>
    <x v="3"/>
  </r>
  <r>
    <s v="TAG003543"/>
    <s v="Boca Raton Student Union"/>
    <s v="(Blank)"/>
    <s v="Student Government *1"/>
    <s v="FAU Master Account Set: Budget Pool - INTRA-Fund Transfers Out"/>
    <x v="258"/>
    <n v="0"/>
    <n v="0"/>
    <n v="0"/>
    <n v="1.96"/>
    <n v="0"/>
    <n v="0"/>
    <n v="1.96"/>
    <n v="-1.96"/>
    <n v="0"/>
    <x v="3"/>
  </r>
  <r>
    <s v="TAG004958"/>
    <s v="Student Government - University Mascot"/>
    <s v="(Blank)"/>
    <s v="Student Government *1"/>
    <s v="FAU Master Account Set: Budget Pool - Expense"/>
    <x v="221"/>
    <n v="56000"/>
    <n v="-50000"/>
    <n v="6000"/>
    <n v="865.4"/>
    <n v="0"/>
    <n v="0"/>
    <n v="865.4"/>
    <n v="5134.6000000000004"/>
    <n v="0.85576700000000006"/>
    <x v="3"/>
  </r>
  <r>
    <s v="TAG004958"/>
    <s v="Student Government - University Mascot"/>
    <s v="(Blank)"/>
    <s v="Student Government *1"/>
    <s v="FAU Master Account Set: Budget Pool - INTRA-Fund Transfers Out"/>
    <x v="222"/>
    <n v="4381.6000000000004"/>
    <n v="0"/>
    <n v="4381.6000000000004"/>
    <n v="37716.769999999997"/>
    <n v="0"/>
    <n v="0"/>
    <n v="37716.769999999997"/>
    <n v="-33335.17"/>
    <n v="-7.60799"/>
    <x v="3"/>
  </r>
  <r>
    <s v="TAG004958"/>
    <s v="Student Government - University Mascot"/>
    <s v="(Blank)"/>
    <s v="Student Government *1"/>
    <s v="FAU Master Account Set: Budget Pool - OPS"/>
    <x v="223"/>
    <n v="11200"/>
    <n v="50000"/>
    <n v="61200"/>
    <n v="33027.699999999997"/>
    <n v="0"/>
    <n v="0"/>
    <n v="33027.699999999997"/>
    <n v="28172.3"/>
    <n v="0.46033200000000002"/>
    <x v="3"/>
  </r>
  <r>
    <s v="TAG005101"/>
    <s v="Student Government - University Mascot Revenue"/>
    <s v="(Blank)"/>
    <s v="Student Government *1"/>
    <s v="FAU Master Account Set: Budget Pool - Expense"/>
    <x v="259"/>
    <n v="2430"/>
    <n v="0"/>
    <n v="2430"/>
    <n v="0"/>
    <n v="0"/>
    <n v="0"/>
    <n v="0"/>
    <n v="2430"/>
    <n v="1"/>
    <x v="3"/>
  </r>
  <r>
    <s v="TAG005101"/>
    <s v="Student Government - University Mascot Revenue"/>
    <s v="(Blank)"/>
    <s v="Student Government *1"/>
    <s v="FAU Master Account Set: Budget Pool - INTRA-Fund Transfers In"/>
    <x v="260"/>
    <n v="-2500"/>
    <n v="0"/>
    <n v="-2500"/>
    <n v="-2500"/>
    <n v="0"/>
    <n v="0"/>
    <n v="-2500"/>
    <n v="0"/>
    <n v="0"/>
    <x v="3"/>
  </r>
  <r>
    <s v="TAG005101"/>
    <s v="Student Government - University Mascot Revenue"/>
    <s v="(Blank)"/>
    <s v="Student Government *1"/>
    <s v="FAU Master Account Set: Budget Pool - INTRA-Fund Transfers Out"/>
    <x v="261"/>
    <n v="68.040000000000006"/>
    <n v="0"/>
    <n v="68.040000000000006"/>
    <n v="0"/>
    <n v="0"/>
    <n v="0"/>
    <n v="0"/>
    <n v="68.040000000000006"/>
    <n v="1"/>
    <x v="3"/>
  </r>
  <r>
    <s v="TAG005101"/>
    <s v="Student Government - University Mascot Revenue"/>
    <s v="(Blank)"/>
    <s v="Student Government *1"/>
    <s v="FAU Master Account Set: Budget Pool - Revenue"/>
    <x v="262"/>
    <n v="-1000"/>
    <n v="0"/>
    <n v="-1000"/>
    <n v="0"/>
    <n v="0"/>
    <n v="0"/>
    <n v="0"/>
    <n v="-1000"/>
    <n v="1"/>
    <x v="3"/>
  </r>
  <r>
    <s v="TAG006850"/>
    <s v="Student Government Ride Share"/>
    <s v="(Blank)"/>
    <s v="Student Government *1"/>
    <s v="FAU Master Account Set: Budget Pool - Expense"/>
    <x v="224"/>
    <n v="100000"/>
    <n v="0"/>
    <n v="100000"/>
    <n v="91320.99"/>
    <n v="0"/>
    <n v="0"/>
    <n v="91320.99"/>
    <n v="8679.01"/>
    <n v="8.6790000000000006E-2"/>
    <x v="3"/>
  </r>
  <r>
    <s v="TAG006850"/>
    <s v="Student Government Ride Share"/>
    <s v="(Blank)"/>
    <s v="Student Government *1"/>
    <s v="FAU Master Account Set: Budget Pool - INTRA-Fund Transfers Out"/>
    <x v="225"/>
    <n v="2800"/>
    <n v="0"/>
    <n v="2800"/>
    <n v="4795.6899999999996"/>
    <n v="0"/>
    <n v="0"/>
    <n v="4795.6899999999996"/>
    <n v="-1995.69"/>
    <n v="-0.71274599999999999"/>
    <x v="3"/>
  </r>
  <r>
    <s v="TAG008792"/>
    <s v="Harbor Branch Oceanographic Institute-HBOI"/>
    <s v="(Blank)"/>
    <s v="Student Government *1"/>
    <s v="FAU Master Account Set: Budget Pool - Expense"/>
    <x v="226"/>
    <n v="16300"/>
    <n v="-812"/>
    <n v="15488"/>
    <n v="15151.47"/>
    <n v="0"/>
    <n v="0"/>
    <n v="15151.47"/>
    <n v="336.53"/>
    <n v="2.1728000000000001E-2"/>
    <x v="3"/>
  </r>
  <r>
    <s v="TAG008792"/>
    <s v="Harbor Branch Oceanographic Institute-HBOI"/>
    <s v="(Blank)"/>
    <s v="Student Government *1"/>
    <s v="FAU Master Account Set: Budget Pool - INTRA-Fund Transfers Out"/>
    <x v="227"/>
    <n v="553.84"/>
    <n v="0"/>
    <n v="553.84"/>
    <n v="1006.37"/>
    <n v="0"/>
    <n v="0"/>
    <n v="1006.37"/>
    <n v="-452.53"/>
    <n v="-0.81707700000000005"/>
    <x v="3"/>
  </r>
  <r>
    <s v="TAG008792"/>
    <s v="Harbor Branch Oceanographic Institute-HBOI"/>
    <s v="(Blank)"/>
    <s v="Student Government *1"/>
    <s v="FAU Master Account Set: Budget Pool - OPS"/>
    <x v="228"/>
    <n v="3480"/>
    <n v="812"/>
    <n v="4292"/>
    <n v="4176"/>
    <n v="0"/>
    <n v="0"/>
    <n v="4176"/>
    <n v="116"/>
    <n v="2.7026999999999999E-2"/>
    <x v="3"/>
  </r>
  <r>
    <s v="TAG008793"/>
    <s v="Jupiter Contingency"/>
    <s v="(Blank)"/>
    <s v="Student Government *1"/>
    <s v="FAU Master Account Set: Budget Pool - Expense"/>
    <x v="229"/>
    <n v="5000"/>
    <n v="0"/>
    <n v="5000"/>
    <n v="3068.01"/>
    <n v="0"/>
    <n v="0"/>
    <n v="3068.01"/>
    <n v="1931.99"/>
    <n v="0.38639800000000002"/>
    <x v="3"/>
  </r>
  <r>
    <s v="TAG008793"/>
    <s v="Jupiter Contingency"/>
    <s v="(Blank)"/>
    <s v="Student Government *1"/>
    <s v="FAU Master Account Set: Budget Pool - INTER-Fund Transfers Out"/>
    <x v="287"/>
    <n v="0"/>
    <n v="0"/>
    <n v="0"/>
    <n v="1750"/>
    <n v="0"/>
    <n v="0"/>
    <n v="1750"/>
    <n v="-1750"/>
    <n v="0"/>
    <x v="3"/>
  </r>
  <r>
    <s v="TAG008793"/>
    <s v="Jupiter Contingency"/>
    <s v="(Blank)"/>
    <s v="Student Government *1"/>
    <s v="FAU Master Account Set: Budget Pool - INTRA-Fund Transfers Out"/>
    <x v="230"/>
    <n v="140"/>
    <n v="0"/>
    <n v="140"/>
    <n v="85.9"/>
    <n v="0"/>
    <n v="0"/>
    <n v="85.9"/>
    <n v="54.1"/>
    <n v="0.38642900000000002"/>
    <x v="3"/>
  </r>
  <r>
    <s v="TAG008794"/>
    <s v="Night Owls Jupiter"/>
    <s v="(Blank)"/>
    <s v="Student Government *1"/>
    <s v="FAU Master Account Set: Budget Pool - Expense"/>
    <x v="231"/>
    <n v="2100"/>
    <n v="0"/>
    <n v="2100"/>
    <n v="1440.06"/>
    <n v="0"/>
    <n v="0"/>
    <n v="1440.06"/>
    <n v="659.94"/>
    <n v="0.31425700000000001"/>
    <x v="3"/>
  </r>
  <r>
    <s v="TAG008794"/>
    <s v="Night Owls Jupiter"/>
    <s v="(Blank)"/>
    <s v="Student Government *1"/>
    <s v="FAU Master Account Set: Budget Pool - INTRA-Fund Transfers Out"/>
    <x v="232"/>
    <n v="58.8"/>
    <n v="0"/>
    <n v="58.8"/>
    <n v="40.32"/>
    <n v="0"/>
    <n v="0"/>
    <n v="40.32"/>
    <n v="18.48"/>
    <n v="0.31428600000000001"/>
    <x v="3"/>
  </r>
  <r>
    <s v="TAG008795"/>
    <s v="Jupiter Multicultural Programming"/>
    <s v="(Blank)"/>
    <s v="Student Government *1"/>
    <s v="FAU Master Account Set: Budget Pool - Expense"/>
    <x v="263"/>
    <n v="10250"/>
    <n v="0"/>
    <n v="10250"/>
    <n v="9661.17"/>
    <n v="0"/>
    <n v="0"/>
    <n v="9661.17"/>
    <n v="588.83000000000004"/>
    <n v="5.7446999999999998E-2"/>
    <x v="3"/>
  </r>
  <r>
    <s v="TAG008795"/>
    <s v="Jupiter Multicultural Programming"/>
    <s v="(Blank)"/>
    <s v="Student Government *1"/>
    <s v="FAU Master Account Set: Budget Pool - INTRA-Fund Transfers Out"/>
    <x v="264"/>
    <n v="287"/>
    <n v="0"/>
    <n v="287"/>
    <n v="648.52"/>
    <n v="0"/>
    <n v="0"/>
    <n v="648.52"/>
    <n v="-361.52"/>
    <n v="-1.259652"/>
    <x v="3"/>
  </r>
  <r>
    <s v="TAG008803"/>
    <s v="Night Owl Revenue"/>
    <s v="(Blank)"/>
    <s v="Student Government *1"/>
    <s v="FAU Master Account Set: Budget Pool - Expense"/>
    <x v="234"/>
    <n v="3000"/>
    <n v="0"/>
    <n v="3000"/>
    <n v="0"/>
    <n v="0"/>
    <n v="0"/>
    <n v="0"/>
    <n v="3000"/>
    <n v="1"/>
    <x v="3"/>
  </r>
  <r>
    <s v="TAG008803"/>
    <s v="Night Owl Revenue"/>
    <s v="(Blank)"/>
    <s v="Student Government *1"/>
    <s v="FAU Master Account Set: Budget Pool - INTRA-Fund Transfers Out"/>
    <x v="235"/>
    <n v="84"/>
    <n v="0"/>
    <n v="84"/>
    <n v="0"/>
    <n v="0"/>
    <n v="0"/>
    <n v="0"/>
    <n v="84"/>
    <n v="1"/>
    <x v="3"/>
  </r>
  <r>
    <s v="TAG008803"/>
    <s v="Night Owl Revenue"/>
    <s v="(Blank)"/>
    <s v="Student Government *1"/>
    <s v="FAU Master Account Set: Budget Pool - Revenue"/>
    <x v="275"/>
    <n v="-5500"/>
    <n v="0"/>
    <n v="-5500"/>
    <n v="0"/>
    <n v="0"/>
    <n v="0"/>
    <n v="0"/>
    <n v="-5500"/>
    <n v="1"/>
    <x v="3"/>
  </r>
  <r>
    <s v="TAG010682"/>
    <s v="Global Programming RSO Support Boca"/>
    <s v="(Blank)"/>
    <s v="Student Government *1"/>
    <s v="FAU Master Account Set: Budget Pool - Expense"/>
    <x v="265"/>
    <n v="8500"/>
    <n v="4000"/>
    <n v="12500"/>
    <n v="10416.92"/>
    <n v="0"/>
    <n v="0"/>
    <n v="10416.92"/>
    <n v="2083.08"/>
    <n v="0.16664599999999999"/>
    <x v="3"/>
  </r>
  <r>
    <s v="TAG010682"/>
    <s v="Global Programming RSO Support Boca"/>
    <s v="(Blank)"/>
    <s v="Student Government *1"/>
    <s v="FAU Master Account Set: Budget Pool - INTRA-Fund Transfers Out"/>
    <x v="266"/>
    <n v="238"/>
    <n v="113"/>
    <n v="351"/>
    <n v="291.66000000000003"/>
    <n v="0"/>
    <n v="0"/>
    <n v="291.66000000000003"/>
    <n v="59.34"/>
    <n v="0.16905999999999999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33CE283-48A5-4B85-BA01-9B09E1245A08}" name="PivotTable4" cacheId="7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E294" firstHeaderRow="1" firstDataRow="3" firstDataCol="1"/>
  <pivotFields count="16">
    <pivotField showAll="0"/>
    <pivotField showAll="0"/>
    <pivotField showAll="0"/>
    <pivotField showAll="0"/>
    <pivotField showAll="0"/>
    <pivotField axis="axisRow" showAll="0">
      <items count="289">
        <item x="0"/>
        <item x="1"/>
        <item x="2"/>
        <item x="3"/>
        <item x="4"/>
        <item x="5"/>
        <item x="6"/>
        <item x="7"/>
        <item x="240"/>
        <item x="8"/>
        <item x="10"/>
        <item x="11"/>
        <item x="12"/>
        <item x="13"/>
        <item x="14"/>
        <item x="15"/>
        <item x="16"/>
        <item x="17"/>
        <item x="18"/>
        <item x="246"/>
        <item x="247"/>
        <item x="19"/>
        <item x="248"/>
        <item x="20"/>
        <item x="22"/>
        <item x="23"/>
        <item x="24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254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20"/>
        <item x="221"/>
        <item x="222"/>
        <item x="223"/>
        <item x="259"/>
        <item x="261"/>
        <item x="224"/>
        <item x="225"/>
        <item x="226"/>
        <item x="227"/>
        <item x="228"/>
        <item x="229"/>
        <item x="230"/>
        <item x="231"/>
        <item x="232"/>
        <item x="233"/>
        <item x="263"/>
        <item x="264"/>
        <item x="9"/>
        <item x="21"/>
        <item x="25"/>
        <item x="79"/>
        <item x="109"/>
        <item x="110"/>
        <item x="219"/>
        <item x="234"/>
        <item x="235"/>
        <item x="236"/>
        <item x="237"/>
        <item x="238"/>
        <item x="239"/>
        <item x="241"/>
        <item x="242"/>
        <item x="243"/>
        <item x="244"/>
        <item x="245"/>
        <item x="249"/>
        <item x="250"/>
        <item x="251"/>
        <item x="252"/>
        <item x="253"/>
        <item x="255"/>
        <item x="256"/>
        <item x="257"/>
        <item x="258"/>
        <item x="260"/>
        <item x="262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t="default"/>
      </items>
    </pivotField>
    <pivotField dataField="1" numFmtId="166" showAll="0"/>
    <pivotField dataField="1" numFmtId="166" showAll="0"/>
    <pivotField dataField="1" numFmtId="166" showAll="0"/>
    <pivotField dataField="1" numFmtId="166" showAll="0"/>
    <pivotField numFmtId="166" showAll="0"/>
    <pivotField numFmtId="167" showAll="0"/>
    <pivotField dataField="1" numFmtId="166" showAll="0"/>
    <pivotField dataField="1" numFmtId="166" showAll="0"/>
    <pivotField numFmtId="165" showAll="0"/>
    <pivotField axis="axisCol" numFmtId="1" showAll="0">
      <items count="5">
        <item x="0"/>
        <item x="1"/>
        <item x="2"/>
        <item x="3"/>
        <item t="default"/>
      </items>
    </pivotField>
  </pivotFields>
  <rowFields count="1">
    <field x="5"/>
  </rowFields>
  <rowItems count="28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 t="grand">
      <x/>
    </i>
  </rowItems>
  <colFields count="2">
    <field x="15"/>
    <field x="-2"/>
  </colFields>
  <colItems count="30">
    <i>
      <x/>
      <x/>
    </i>
    <i r="1" i="1">
      <x v="1"/>
    </i>
    <i r="1" i="2">
      <x v="2"/>
    </i>
    <i r="1" i="3">
      <x v="3"/>
    </i>
    <i r="1" i="4">
      <x v="4"/>
    </i>
    <i r="1" i="5">
      <x v="5"/>
    </i>
    <i>
      <x v="1"/>
      <x/>
    </i>
    <i r="1" i="1">
      <x v="1"/>
    </i>
    <i r="1" i="2">
      <x v="2"/>
    </i>
    <i r="1" i="3">
      <x v="3"/>
    </i>
    <i r="1" i="4">
      <x v="4"/>
    </i>
    <i r="1" i="5">
      <x v="5"/>
    </i>
    <i>
      <x v="2"/>
      <x/>
    </i>
    <i r="1" i="1">
      <x v="1"/>
    </i>
    <i r="1" i="2">
      <x v="2"/>
    </i>
    <i r="1" i="3">
      <x v="3"/>
    </i>
    <i r="1" i="4">
      <x v="4"/>
    </i>
    <i r="1" i="5">
      <x v="5"/>
    </i>
    <i>
      <x v="3"/>
      <x/>
    </i>
    <i r="1" i="1">
      <x v="1"/>
    </i>
    <i r="1" i="2">
      <x v="2"/>
    </i>
    <i r="1" i="3">
      <x v="3"/>
    </i>
    <i r="1" i="4">
      <x v="4"/>
    </i>
    <i r="1" i="5">
      <x v="5"/>
    </i>
    <i t="grand">
      <x/>
    </i>
    <i t="grand" i="1">
      <x/>
    </i>
    <i t="grand" i="2">
      <x/>
    </i>
    <i t="grand" i="3">
      <x/>
    </i>
    <i t="grand" i="4">
      <x/>
    </i>
    <i t="grand" i="5">
      <x/>
    </i>
  </colItems>
  <dataFields count="6">
    <dataField name="Sum of Original Budget Expenses/Transfer Out" fld="6" baseField="0" baseItem="0"/>
    <dataField name="Sum of Amendments Expenses/Transfer Out" fld="7" baseField="0" baseItem="0"/>
    <dataField name="Sum of Adjusted Budget Expenses" fld="8" baseField="0" baseItem="0"/>
    <dataField name="Sum of Actual Expenses/Transfer Out" fld="9" baseField="0" baseItem="0"/>
    <dataField name="Sum of Total Actual/Reserved" fld="12" baseField="0" baseItem="0"/>
    <dataField name="Sum of Available Balance" fld="13" baseField="0" baseItem="0"/>
  </dataFields>
  <formats count="32">
    <format dxfId="301">
      <pivotArea type="origin" dataOnly="0" labelOnly="1" outline="0" fieldPosition="0"/>
    </format>
    <format dxfId="300">
      <pivotArea field="15" type="button" dataOnly="0" labelOnly="1" outline="0" axis="axisCol" fieldPosition="0"/>
    </format>
    <format dxfId="299">
      <pivotArea field="-2" type="button" dataOnly="0" labelOnly="1" outline="0" axis="axisCol" fieldPosition="1"/>
    </format>
    <format dxfId="298">
      <pivotArea type="topRight" dataOnly="0" labelOnly="1" outline="0" fieldPosition="0"/>
    </format>
    <format dxfId="297">
      <pivotArea dataOnly="0" labelOnly="1" fieldPosition="0">
        <references count="1">
          <reference field="15" count="0"/>
        </references>
      </pivotArea>
    </format>
    <format dxfId="296">
      <pivotArea outline="0" collapsedLevelsAreSubtotals="1" fieldPosition="0">
        <references count="2">
          <reference field="4294967294" count="5" selected="0">
            <x v="1"/>
            <x v="2"/>
            <x v="3"/>
            <x v="4"/>
            <x v="5"/>
          </reference>
          <reference field="15" count="1" selected="0">
            <x v="1"/>
          </reference>
        </references>
      </pivotArea>
    </format>
    <format dxfId="295">
      <pivotArea field="5" type="button" dataOnly="0" labelOnly="1" outline="0" axis="axisRow" fieldPosition="0"/>
    </format>
    <format dxfId="294">
      <pivotArea field="1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93">
      <pivotArea field="1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92">
      <pivotArea field="15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91">
      <pivotArea field="15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290">
      <pivotArea field="15" dataOnly="0" labelOnly="1" grandCol="1" outline="0" axis="axisCol" fieldPosition="0">
        <references count="1">
          <reference field="4294967294" count="1" selected="0">
            <x v="4"/>
          </reference>
        </references>
      </pivotArea>
    </format>
    <format dxfId="289">
      <pivotArea field="15" dataOnly="0" labelOnly="1" grandCol="1" outline="0" axis="axisCol" fieldPosition="0">
        <references count="1">
          <reference field="4294967294" count="1" selected="0">
            <x v="5"/>
          </reference>
        </references>
      </pivotArea>
    </format>
    <format dxfId="288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15" count="1" selected="0">
            <x v="0"/>
          </reference>
        </references>
      </pivotArea>
    </format>
    <format dxfId="287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15" count="1" selected="0">
            <x v="1"/>
          </reference>
        </references>
      </pivotArea>
    </format>
    <format dxfId="286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15" count="1" selected="0">
            <x v="2"/>
          </reference>
        </references>
      </pivotArea>
    </format>
    <format dxfId="285">
      <pivotArea outline="0" collapsedLevelsAreSubtotals="1" fieldPosition="0"/>
    </format>
    <format dxfId="284">
      <pivotArea field="15" type="button" dataOnly="0" labelOnly="1" outline="0" axis="axisCol" fieldPosition="0"/>
    </format>
    <format dxfId="283">
      <pivotArea field="-2" type="button" dataOnly="0" labelOnly="1" outline="0" axis="axisCol" fieldPosition="1"/>
    </format>
    <format dxfId="282">
      <pivotArea type="topRight" dataOnly="0" labelOnly="1" outline="0" fieldPosition="0"/>
    </format>
    <format dxfId="281">
      <pivotArea dataOnly="0" labelOnly="1" fieldPosition="0">
        <references count="1">
          <reference field="15" count="0"/>
        </references>
      </pivotArea>
    </format>
    <format dxfId="280">
      <pivotArea field="15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79">
      <pivotArea field="15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78">
      <pivotArea field="15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277">
      <pivotArea field="15" dataOnly="0" labelOnly="1" grandCol="1" outline="0" axis="axisCol" fieldPosition="0">
        <references count="1">
          <reference field="4294967294" count="1" selected="0">
            <x v="3"/>
          </reference>
        </references>
      </pivotArea>
    </format>
    <format dxfId="276">
      <pivotArea field="15" dataOnly="0" labelOnly="1" grandCol="1" outline="0" axis="axisCol" fieldPosition="0">
        <references count="1">
          <reference field="4294967294" count="1" selected="0">
            <x v="4"/>
          </reference>
        </references>
      </pivotArea>
    </format>
    <format dxfId="275">
      <pivotArea field="15" dataOnly="0" labelOnly="1" grandCol="1" outline="0" axis="axisCol" fieldPosition="0">
        <references count="1">
          <reference field="4294967294" count="1" selected="0">
            <x v="5"/>
          </reference>
        </references>
      </pivotArea>
    </format>
    <format dxfId="274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15" count="1" selected="0">
            <x v="0"/>
          </reference>
        </references>
      </pivotArea>
    </format>
    <format dxfId="273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15" count="1" selected="0">
            <x v="1"/>
          </reference>
        </references>
      </pivotArea>
    </format>
    <format dxfId="272">
      <pivotArea dataOnly="0" labelOnly="1" outline="0" fieldPosition="0">
        <references count="2">
          <reference field="4294967294" count="6">
            <x v="0"/>
            <x v="1"/>
            <x v="2"/>
            <x v="3"/>
            <x v="4"/>
            <x v="5"/>
          </reference>
          <reference field="15" count="1" selected="0">
            <x v="2"/>
          </reference>
        </references>
      </pivotArea>
    </format>
    <format dxfId="213">
      <pivotArea dataOnly="0" labelOnly="1" fieldPosition="0">
        <references count="1">
          <reference field="15" count="1">
            <x v="0"/>
          </reference>
        </references>
      </pivotArea>
    </format>
    <format dxfId="212">
      <pivotArea dataOnly="0" labelOnly="1" fieldPosition="0">
        <references count="1">
          <reference field="15" count="1">
            <x v="0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2" cacheId="55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M100" firstHeaderRow="1" firstDataRow="3" firstDataCol="1"/>
  <pivotFields count="9">
    <pivotField showAll="0"/>
    <pivotField axis="axisRow" showAll="0" sortType="ascending">
      <items count="9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t="default"/>
      </items>
    </pivotField>
    <pivotField showAll="0"/>
    <pivotField showAll="0"/>
    <pivotField axis="axisCol" showAll="0">
      <items count="6">
        <item x="0"/>
        <item x="1"/>
        <item x="2"/>
        <item x="3"/>
        <item x="4"/>
        <item t="default"/>
      </items>
    </pivotField>
    <pivotField dataField="1" showAll="0"/>
    <pivotField showAll="0"/>
    <pivotField showAll="0"/>
    <pivotField dataField="1" showAll="0"/>
  </pivotFields>
  <rowFields count="1">
    <field x="1"/>
  </rowFields>
  <rowItems count="9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 t="grand">
      <x/>
    </i>
  </rowItems>
  <colFields count="2">
    <field x="4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Sum of Original Budget Expenses/Transfer Out" fld="5" baseField="0" baseItem="0"/>
    <dataField name="Sum of Actual Expenses/Transfer Out" fld="8" baseField="0" baseItem="0"/>
  </dataFields>
  <formats count="12">
    <format dxfId="271">
      <pivotArea outline="0" collapsedLevelsAreSubtotals="1" fieldPosition="0"/>
    </format>
    <format dxfId="270">
      <pivotArea field="4" type="button" dataOnly="0" labelOnly="1" outline="0" axis="axisCol" fieldPosition="0"/>
    </format>
    <format dxfId="269">
      <pivotArea field="-2" type="button" dataOnly="0" labelOnly="1" outline="0" axis="axisCol" fieldPosition="1"/>
    </format>
    <format dxfId="268">
      <pivotArea type="topRight" dataOnly="0" labelOnly="1" outline="0" fieldPosition="0"/>
    </format>
    <format dxfId="267">
      <pivotArea dataOnly="0" labelOnly="1" fieldPosition="0">
        <references count="1">
          <reference field="4" count="0"/>
        </references>
      </pivotArea>
    </format>
    <format dxfId="266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65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64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263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262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261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3"/>
          </reference>
        </references>
      </pivotArea>
    </format>
    <format dxfId="260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13EBE9A-5A21-4806-BB0D-FB66BE213B17}" name="PivotTable1" cacheId="5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compact="0" compactData="0" multipleFieldFilters="0">
  <location ref="A3:M95" firstHeaderRow="1" firstDataRow="3" firstDataCol="1"/>
  <pivotFields count="14">
    <pivotField compact="0" outline="0" showAll="0" defaultSubtotal="0">
      <items count="8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 defaultSubtotal="0">
      <items count="5">
        <item x="0"/>
        <item x="4"/>
        <item x="1"/>
        <item x="2"/>
        <item x="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6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6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6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66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6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7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6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6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9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 t="grand">
      <x/>
    </i>
  </rowItems>
  <colFields count="2">
    <field x="4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Sum of Original Budget Expenses/Transfer Out" fld="5" baseField="0" baseItem="0"/>
    <dataField name="Sum of Actual Expenses/Transfer Out" fld="8" baseField="0" baseItem="0"/>
  </dataFields>
  <formats count="16">
    <format dxfId="259">
      <pivotArea type="origin" dataOnly="0" labelOnly="1" outline="0" fieldPosition="0"/>
    </format>
    <format dxfId="258">
      <pivotArea field="-2" type="button" dataOnly="0" labelOnly="1" outline="0" axis="axisCol" fieldPosition="1"/>
    </format>
    <format dxfId="257">
      <pivotArea type="topRight" dataOnly="0" labelOnly="1" outline="0" fieldPosition="0"/>
    </format>
    <format dxfId="256">
      <pivotArea field="0" type="button" dataOnly="0" labelOnly="1" outline="0"/>
    </format>
    <format dxfId="255">
      <pivotArea outline="0" collapsedLevelsAreSubtotals="1" fieldPosition="0"/>
    </format>
    <format dxfId="254">
      <pivotArea field="4" type="button" dataOnly="0" labelOnly="1" outline="0" axis="axisCol" fieldPosition="0"/>
    </format>
    <format dxfId="253">
      <pivotArea field="-2" type="button" dataOnly="0" labelOnly="1" outline="0" axis="axisCol" fieldPosition="1"/>
    </format>
    <format dxfId="252">
      <pivotArea type="topRight" dataOnly="0" labelOnly="1" outline="0" fieldPosition="0"/>
    </format>
    <format dxfId="251">
      <pivotArea dataOnly="0" labelOnly="1" outline="0" fieldPosition="0">
        <references count="1">
          <reference field="4" count="0"/>
        </references>
      </pivotArea>
    </format>
    <format dxfId="250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49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48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247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246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245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3"/>
          </reference>
        </references>
      </pivotArea>
    </format>
    <format dxfId="244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800-000000000000}" name="PivotTable2" cacheId="65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M94" firstHeaderRow="1" firstDataRow="3" firstDataCol="1"/>
  <pivotFields count="11">
    <pivotField showAll="0"/>
    <pivotField axis="axisRow" showAll="0">
      <items count="89">
        <item x="0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3"/>
        <item x="1"/>
        <item x="2"/>
        <item x="3"/>
        <item x="4"/>
        <item x="5"/>
        <item x="6"/>
        <item x="7"/>
        <item x="8"/>
        <item x="9"/>
        <item x="80"/>
        <item x="81"/>
        <item x="82"/>
        <item x="84"/>
        <item x="85"/>
        <item x="86"/>
        <item x="87"/>
        <item t="default"/>
      </items>
    </pivotField>
    <pivotField showAll="0"/>
    <pivotField showAll="0"/>
    <pivotField axis="axisCol" showAll="0">
      <items count="6">
        <item x="0"/>
        <item x="4"/>
        <item x="1"/>
        <item x="2"/>
        <item x="3"/>
        <item t="default"/>
      </items>
    </pivotField>
    <pivotField dataField="1" numFmtId="166" showAll="0"/>
    <pivotField numFmtId="166" showAll="0"/>
    <pivotField numFmtId="166" showAll="0"/>
    <pivotField dataField="1" numFmtId="166" showAll="0"/>
    <pivotField numFmtId="166" showAll="0"/>
    <pivotField numFmtId="167" showAll="0"/>
  </pivotFields>
  <rowFields count="1">
    <field x="1"/>
  </rowFields>
  <rowItems count="8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 t="grand">
      <x/>
    </i>
  </rowItems>
  <colFields count="2">
    <field x="4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Sum of Original Budget Expenses/Transfer Out" fld="5" baseField="0" baseItem="0"/>
    <dataField name="Sum of Actual Expenses/Transfer Out" fld="8" baseField="0" baseItem="0"/>
  </dataFields>
  <formats count="15">
    <format dxfId="243">
      <pivotArea type="origin" dataOnly="0" labelOnly="1" outline="0" fieldPosition="0"/>
    </format>
    <format dxfId="242">
      <pivotArea field="4" type="button" dataOnly="0" labelOnly="1" outline="0" axis="axisCol" fieldPosition="0"/>
    </format>
    <format dxfId="241">
      <pivotArea field="-2" type="button" dataOnly="0" labelOnly="1" outline="0" axis="axisCol" fieldPosition="1"/>
    </format>
    <format dxfId="240">
      <pivotArea type="topRight" dataOnly="0" labelOnly="1" outline="0" fieldPosition="0"/>
    </format>
    <format dxfId="239">
      <pivotArea field="1" type="button" dataOnly="0" labelOnly="1" outline="0" axis="axisRow" fieldPosition="0"/>
    </format>
    <format dxfId="238">
      <pivotArea dataOnly="0" labelOnly="1" fieldPosition="0">
        <references count="1">
          <reference field="4" count="0"/>
        </references>
      </pivotArea>
    </format>
    <format dxfId="237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36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35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34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33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232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231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230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3"/>
          </reference>
        </references>
      </pivotArea>
    </format>
    <format dxfId="229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A00-000000000000}" name="PivotTable2" cacheId="60" applyNumberFormats="0" applyBorderFormats="0" applyFontFormats="0" applyPatternFormats="0" applyAlignmentFormats="0" applyWidthHeightFormats="1" dataCaption="Values" updatedVersion="8" minRefreshableVersion="3" useAutoFormatting="1" itemPrintTitles="1" createdVersion="6" indent="0" outline="1" outlineData="1" multipleFieldFilters="0">
  <location ref="A3:M98" firstHeaderRow="1" firstDataRow="3" firstDataCol="1"/>
  <pivotFields count="11">
    <pivotField showAll="0"/>
    <pivotField axis="axisRow" showAll="0">
      <items count="93">
        <item x="0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7"/>
        <item x="1"/>
        <item x="2"/>
        <item x="3"/>
        <item x="4"/>
        <item x="5"/>
        <item x="6"/>
        <item x="7"/>
        <item x="8"/>
        <item x="9"/>
        <item x="10"/>
        <item x="11"/>
        <item x="83"/>
        <item x="84"/>
        <item x="85"/>
        <item x="86"/>
        <item x="88"/>
        <item x="89"/>
        <item x="90"/>
        <item x="91"/>
        <item t="default"/>
      </items>
    </pivotField>
    <pivotField showAll="0"/>
    <pivotField showAll="0"/>
    <pivotField axis="axisCol" showAll="0">
      <items count="6">
        <item x="2"/>
        <item x="3"/>
        <item x="4"/>
        <item x="1"/>
        <item x="0"/>
        <item t="default"/>
      </items>
    </pivotField>
    <pivotField dataField="1" numFmtId="166" showAll="0"/>
    <pivotField numFmtId="166" showAll="0"/>
    <pivotField numFmtId="166" showAll="0"/>
    <pivotField dataField="1" numFmtId="166" showAll="0"/>
    <pivotField numFmtId="166" showAll="0"/>
    <pivotField numFmtId="167" showAll="0"/>
  </pivotFields>
  <rowFields count="1">
    <field x="1"/>
  </rowFields>
  <rowItems count="9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 t="grand">
      <x/>
    </i>
  </rowItems>
  <colFields count="2">
    <field x="4"/>
    <field x="-2"/>
  </colFields>
  <colItems count="12">
    <i>
      <x/>
      <x/>
    </i>
    <i r="1" i="1">
      <x v="1"/>
    </i>
    <i>
      <x v="1"/>
      <x/>
    </i>
    <i r="1" i="1">
      <x v="1"/>
    </i>
    <i>
      <x v="2"/>
      <x/>
    </i>
    <i r="1" i="1">
      <x v="1"/>
    </i>
    <i>
      <x v="3"/>
      <x/>
    </i>
    <i r="1" i="1">
      <x v="1"/>
    </i>
    <i>
      <x v="4"/>
      <x/>
    </i>
    <i r="1" i="1">
      <x v="1"/>
    </i>
    <i t="grand">
      <x/>
    </i>
    <i t="grand" i="1">
      <x/>
    </i>
  </colItems>
  <dataFields count="2">
    <dataField name="Sum of Original Budget Expenses/Transfer Out" fld="5" baseField="0" baseItem="0"/>
    <dataField name="Sum of Actual Expenses/Transfer Out" fld="8" baseField="0" baseItem="0"/>
  </dataFields>
  <formats count="15">
    <format dxfId="228">
      <pivotArea type="origin" dataOnly="0" labelOnly="1" outline="0" fieldPosition="0"/>
    </format>
    <format dxfId="227">
      <pivotArea field="4" type="button" dataOnly="0" labelOnly="1" outline="0" axis="axisCol" fieldPosition="0"/>
    </format>
    <format dxfId="226">
      <pivotArea field="-2" type="button" dataOnly="0" labelOnly="1" outline="0" axis="axisCol" fieldPosition="1"/>
    </format>
    <format dxfId="225">
      <pivotArea type="topRight" dataOnly="0" labelOnly="1" outline="0" fieldPosition="0"/>
    </format>
    <format dxfId="224">
      <pivotArea field="1" type="button" dataOnly="0" labelOnly="1" outline="0" axis="axisRow" fieldPosition="0"/>
    </format>
    <format dxfId="223">
      <pivotArea dataOnly="0" labelOnly="1" fieldPosition="0">
        <references count="1">
          <reference field="4" count="0"/>
        </references>
      </pivotArea>
    </format>
    <format dxfId="222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21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20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219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218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0"/>
          </reference>
        </references>
      </pivotArea>
    </format>
    <format dxfId="217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1"/>
          </reference>
        </references>
      </pivotArea>
    </format>
    <format dxfId="216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2"/>
          </reference>
        </references>
      </pivotArea>
    </format>
    <format dxfId="215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3"/>
          </reference>
        </references>
      </pivotArea>
    </format>
    <format dxfId="214">
      <pivotArea dataOnly="0" labelOnly="1" outline="0" fieldPosition="0">
        <references count="2">
          <reference field="4294967294" count="2">
            <x v="0"/>
            <x v="1"/>
          </reference>
          <reference field="4" count="1" selected="0">
            <x v="4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4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zoomScale="86" zoomScaleNormal="86" workbookViewId="0">
      <selection activeCell="L11" sqref="L10:L11"/>
    </sheetView>
  </sheetViews>
  <sheetFormatPr defaultColWidth="8.88671875" defaultRowHeight="14.4" x14ac:dyDescent="0.3"/>
  <cols>
    <col min="1" max="1" width="74.6640625" style="58" customWidth="1"/>
    <col min="2" max="2" width="66.44140625" style="58" hidden="1" customWidth="1"/>
    <col min="3" max="3" width="19.44140625" style="37" customWidth="1"/>
    <col min="4" max="4" width="15.33203125" style="37" customWidth="1"/>
    <col min="5" max="5" width="14.33203125" style="37" customWidth="1"/>
    <col min="6" max="6" width="12.33203125" style="26" customWidth="1"/>
    <col min="7" max="8" width="17" style="26" customWidth="1"/>
    <col min="9" max="16384" width="8.88671875" style="26"/>
  </cols>
  <sheetData>
    <row r="1" spans="1:8" ht="37.200000000000003" customHeight="1" x14ac:dyDescent="0.25">
      <c r="A1" s="80" t="s">
        <v>855</v>
      </c>
      <c r="B1" s="80"/>
      <c r="C1" s="80"/>
      <c r="D1" s="80"/>
      <c r="E1" s="80"/>
      <c r="F1" s="80"/>
      <c r="G1" s="80"/>
      <c r="H1" s="80"/>
    </row>
    <row r="2" spans="1:8" ht="15" x14ac:dyDescent="0.35">
      <c r="A2" s="60" t="s">
        <v>21</v>
      </c>
      <c r="C2" s="61"/>
      <c r="D2" s="40"/>
      <c r="E2" s="42"/>
      <c r="F2" s="27"/>
      <c r="G2" s="27"/>
      <c r="H2" s="27"/>
    </row>
    <row r="3" spans="1:8" s="31" customFormat="1" ht="15" x14ac:dyDescent="0.25">
      <c r="A3" s="60" t="s">
        <v>244</v>
      </c>
      <c r="C3" s="43" t="e">
        <f>VLOOKUP(C2,'SmartTags and CC'!A:B,2,FALSE)</f>
        <v>#N/A</v>
      </c>
      <c r="D3" s="41"/>
      <c r="E3" s="42"/>
      <c r="F3" s="59"/>
      <c r="G3" s="59"/>
      <c r="H3" s="59"/>
    </row>
    <row r="4" spans="1:8" s="31" customFormat="1" ht="15" x14ac:dyDescent="0.25">
      <c r="A4" s="60" t="s">
        <v>17</v>
      </c>
      <c r="C4" s="43" t="e">
        <f>VLOOKUP(C2,'SmartTags and CC'!A:C,3,FALSE)</f>
        <v>#N/A</v>
      </c>
      <c r="D4" s="44"/>
      <c r="E4" s="44"/>
      <c r="F4" s="59"/>
      <c r="G4" s="59"/>
      <c r="H4" s="59"/>
    </row>
    <row r="5" spans="1:8" ht="15" x14ac:dyDescent="0.35">
      <c r="A5" s="60" t="s">
        <v>342</v>
      </c>
      <c r="C5" s="45" t="e">
        <f>VLOOKUP(C2,'SmartTags and CC'!A:D,4,FALSE)</f>
        <v>#N/A</v>
      </c>
      <c r="D5" s="40"/>
      <c r="E5" s="44"/>
      <c r="F5" s="27"/>
      <c r="G5" s="27"/>
      <c r="H5" s="27"/>
    </row>
    <row r="6" spans="1:8" ht="15" x14ac:dyDescent="0.35">
      <c r="A6" s="60" t="s">
        <v>390</v>
      </c>
      <c r="C6" s="46" t="str">
        <f>IFERROR((VLOOKUP(C2,'SmartTags and CC'!A:E,5,FALSE))," ")</f>
        <v xml:space="preserve"> </v>
      </c>
      <c r="D6" s="40"/>
      <c r="E6" s="44"/>
      <c r="F6" s="27"/>
      <c r="G6" s="27"/>
      <c r="H6" s="27"/>
    </row>
    <row r="7" spans="1:8" ht="30" x14ac:dyDescent="0.25">
      <c r="A7" s="55" t="s">
        <v>0</v>
      </c>
      <c r="B7" s="55"/>
      <c r="C7" s="47" t="s">
        <v>872</v>
      </c>
      <c r="D7" s="47" t="s">
        <v>736</v>
      </c>
      <c r="E7" s="47" t="s">
        <v>735</v>
      </c>
      <c r="F7" s="47" t="s">
        <v>873</v>
      </c>
      <c r="G7" s="47" t="s">
        <v>738</v>
      </c>
      <c r="H7" s="47" t="s">
        <v>737</v>
      </c>
    </row>
    <row r="8" spans="1:8" s="27" customFormat="1" ht="15" x14ac:dyDescent="0.35">
      <c r="A8" s="56" t="str">
        <f>_xlfn.CONCAT($C$2," ",B8)</f>
        <v xml:space="preserve"> FAU Master Account Set: Budget Pool - Salaries &amp; Benefits (AMP, SP, Faculty)</v>
      </c>
      <c r="B8" s="56" t="s">
        <v>125</v>
      </c>
      <c r="C8" s="48">
        <f>_xlfn.IFNA(VLOOKUP(A8,'Data Pivot'!A:T,20,FALSE),0)</f>
        <v>0</v>
      </c>
      <c r="D8" s="48">
        <f>_xlfn.IFNA(VLOOKUP(A8,'Data Pivot'!A:U,21,FALSE),0)</f>
        <v>0</v>
      </c>
      <c r="E8" s="48">
        <f>C8+D8</f>
        <v>0</v>
      </c>
      <c r="F8" s="48">
        <f>_xlfn.IFNA(VLOOKUP(A8,'Data Pivot'!A:W,23,FALSE),0)</f>
        <v>0</v>
      </c>
      <c r="G8" s="49">
        <f>IF(C8=0,0,((F8)/C8))</f>
        <v>0</v>
      </c>
      <c r="H8" s="49">
        <f>IF(E8=0,0,((F8)/E8))</f>
        <v>0</v>
      </c>
    </row>
    <row r="9" spans="1:8" s="27" customFormat="1" ht="15" x14ac:dyDescent="0.35">
      <c r="A9" s="56" t="str">
        <f>_xlfn.CONCAT($C$2," ",B9)</f>
        <v xml:space="preserve"> FAU Master Account Set: Budget Pool - OPS</v>
      </c>
      <c r="B9" s="56" t="s">
        <v>116</v>
      </c>
      <c r="C9" s="48">
        <f>_xlfn.IFNA(VLOOKUP(A9,'Data Pivot'!A:T,20,FALSE),0)</f>
        <v>0</v>
      </c>
      <c r="D9" s="48">
        <f>_xlfn.IFNA(VLOOKUP(A9,'Data Pivot'!A:U,21,FALSE),0)</f>
        <v>0</v>
      </c>
      <c r="E9" s="48">
        <f t="shared" ref="E9:E12" si="0">C9+D9</f>
        <v>0</v>
      </c>
      <c r="F9" s="48">
        <f>_xlfn.IFNA(VLOOKUP(A9,'Data Pivot'!A:W,23,FALSE),0)</f>
        <v>0</v>
      </c>
      <c r="G9" s="49">
        <f>IF(C9=0,0,((F9)/C9))</f>
        <v>0</v>
      </c>
      <c r="H9" s="49">
        <f t="shared" ref="H9:H13" si="1">IF(E9=0,0,((F9)/E9))</f>
        <v>0</v>
      </c>
    </row>
    <row r="10" spans="1:8" s="27" customFormat="1" ht="15" x14ac:dyDescent="0.35">
      <c r="A10" s="56" t="str">
        <f>_xlfn.CONCAT($C$2," ",B10)</f>
        <v xml:space="preserve"> FAU Master Account Set: Budget Pool - Expense</v>
      </c>
      <c r="B10" s="56" t="s">
        <v>121</v>
      </c>
      <c r="C10" s="48">
        <f>_xlfn.IFNA(VLOOKUP(A10,'Data Pivot'!A:T,20,FALSE),0)</f>
        <v>0</v>
      </c>
      <c r="D10" s="48">
        <f>_xlfn.IFNA(VLOOKUP(A10,'Data Pivot'!A:U,21,FALSE),0)</f>
        <v>0</v>
      </c>
      <c r="E10" s="48">
        <f t="shared" si="0"/>
        <v>0</v>
      </c>
      <c r="F10" s="48">
        <f>_xlfn.IFNA(VLOOKUP(A10,'Data Pivot'!A:W,23,FALSE),0)</f>
        <v>0</v>
      </c>
      <c r="G10" s="49">
        <f t="shared" ref="G10:G13" si="2">IF(C10=0,0,((F10)/C10))</f>
        <v>0</v>
      </c>
      <c r="H10" s="49">
        <f t="shared" si="1"/>
        <v>0</v>
      </c>
    </row>
    <row r="11" spans="1:8" s="27" customFormat="1" ht="15" x14ac:dyDescent="0.35">
      <c r="A11" s="56" t="str">
        <f>_xlfn.CONCAT($C$2," ",B11)</f>
        <v xml:space="preserve"> FAU Master Account Set: Budget Pool - INTER-Fund Transfers Out</v>
      </c>
      <c r="B11" s="56" t="s">
        <v>123</v>
      </c>
      <c r="C11" s="48">
        <f>_xlfn.IFNA(VLOOKUP(A11,'Data Pivot'!A:T,20,FALSE),0)</f>
        <v>0</v>
      </c>
      <c r="D11" s="48">
        <f>_xlfn.IFNA(VLOOKUP(A11,'Data Pivot'!A:U,21,FALSE),0)</f>
        <v>0</v>
      </c>
      <c r="E11" s="48">
        <f t="shared" si="0"/>
        <v>0</v>
      </c>
      <c r="F11" s="48">
        <f>_xlfn.IFNA(VLOOKUP(A11,'Data Pivot'!A:W,23,FALSE),0)</f>
        <v>0</v>
      </c>
      <c r="G11" s="49">
        <f t="shared" si="2"/>
        <v>0</v>
      </c>
      <c r="H11" s="49">
        <f t="shared" si="1"/>
        <v>0</v>
      </c>
    </row>
    <row r="12" spans="1:8" s="27" customFormat="1" ht="15" x14ac:dyDescent="0.35">
      <c r="A12" s="56" t="str">
        <f>_xlfn.CONCAT($C$2," ",B12)</f>
        <v xml:space="preserve"> FAU Master Account Set: Budget Pool - INTRA-Fund Transfers Out</v>
      </c>
      <c r="B12" s="56" t="s">
        <v>120</v>
      </c>
      <c r="C12" s="48">
        <f>_xlfn.IFNA(VLOOKUP(A12,'Data Pivot'!A:T,20,FALSE),0)</f>
        <v>0</v>
      </c>
      <c r="D12" s="48">
        <f>_xlfn.IFNA(VLOOKUP(A12,'Data Pivot'!A:U,21,FALSE),0)</f>
        <v>0</v>
      </c>
      <c r="E12" s="48">
        <f t="shared" si="0"/>
        <v>0</v>
      </c>
      <c r="F12" s="48">
        <f>(F8+F9+F10)*0.028</f>
        <v>0</v>
      </c>
      <c r="G12" s="49">
        <f t="shared" si="2"/>
        <v>0</v>
      </c>
      <c r="H12" s="49">
        <f t="shared" si="1"/>
        <v>0</v>
      </c>
    </row>
    <row r="13" spans="1:8" ht="15" x14ac:dyDescent="0.35">
      <c r="A13" s="57" t="s">
        <v>3</v>
      </c>
      <c r="B13" s="57"/>
      <c r="C13" s="50">
        <f t="shared" ref="C13:D13" si="3">SUM(C8:C12)</f>
        <v>0</v>
      </c>
      <c r="D13" s="50">
        <f t="shared" si="3"/>
        <v>0</v>
      </c>
      <c r="E13" s="50">
        <f>SUM(E8:E12)</f>
        <v>0</v>
      </c>
      <c r="F13" s="50">
        <f>SUM(F8:F12)</f>
        <v>0</v>
      </c>
      <c r="G13" s="51">
        <f t="shared" si="2"/>
        <v>0</v>
      </c>
      <c r="H13" s="51">
        <f t="shared" si="1"/>
        <v>0</v>
      </c>
    </row>
    <row r="14" spans="1:8" ht="30" x14ac:dyDescent="0.25">
      <c r="A14" s="55" t="s">
        <v>0</v>
      </c>
      <c r="B14" s="55"/>
      <c r="C14" s="47" t="s">
        <v>852</v>
      </c>
      <c r="D14" s="47" t="s">
        <v>736</v>
      </c>
      <c r="E14" s="47" t="s">
        <v>735</v>
      </c>
      <c r="F14" s="47" t="s">
        <v>853</v>
      </c>
      <c r="G14" s="47" t="s">
        <v>738</v>
      </c>
      <c r="H14" s="47" t="s">
        <v>737</v>
      </c>
    </row>
    <row r="15" spans="1:8" s="27" customFormat="1" ht="15" x14ac:dyDescent="0.35">
      <c r="A15" s="56" t="str">
        <f>_xlfn.CONCAT($C$2," ",B15)</f>
        <v xml:space="preserve"> FAU Master Account Set: Budget Pool - Salaries &amp; Benefits (AMP, SP, Faculty)</v>
      </c>
      <c r="B15" s="56" t="s">
        <v>125</v>
      </c>
      <c r="C15" s="68">
        <f>_xlfn.IFNA(VLOOKUP(A15,'Data Pivot'!A:N,14,FALSE),0)</f>
        <v>0</v>
      </c>
      <c r="D15" s="48">
        <f>_xlfn.IFNA(VLOOKUP(A15,'Data Pivot'!A:O,15,FALSE),0)</f>
        <v>0</v>
      </c>
      <c r="E15" s="48">
        <f>C15+D15</f>
        <v>0</v>
      </c>
      <c r="F15" s="48">
        <f>_xlfn.IFNA(VLOOKUP(A15,'Data Pivot'!$A:Q,17,FALSE),0)</f>
        <v>0</v>
      </c>
      <c r="G15" s="49">
        <f>IF(C15=0,0,((F15)/C15))</f>
        <v>0</v>
      </c>
      <c r="H15" s="49">
        <f>IF(E15=0,0,((F15)/E15))</f>
        <v>0</v>
      </c>
    </row>
    <row r="16" spans="1:8" s="27" customFormat="1" ht="15" x14ac:dyDescent="0.35">
      <c r="A16" s="56" t="str">
        <f>_xlfn.CONCAT($C$2," ",B16)</f>
        <v xml:space="preserve"> FAU Master Account Set: Budget Pool - OPS</v>
      </c>
      <c r="B16" s="56" t="s">
        <v>116</v>
      </c>
      <c r="C16" s="68">
        <f>_xlfn.IFNA(VLOOKUP(A16,'Data Pivot'!A:N,14,FALSE),0)</f>
        <v>0</v>
      </c>
      <c r="D16" s="48">
        <f>_xlfn.IFNA(VLOOKUP(A16,'Data Pivot'!A:O,15,FALSE),0)</f>
        <v>0</v>
      </c>
      <c r="E16" s="48">
        <f t="shared" ref="E16:E19" si="4">C16+D16</f>
        <v>0</v>
      </c>
      <c r="F16" s="48">
        <f>_xlfn.IFNA(VLOOKUP(A16,'Data Pivot'!$A:Q,17,FALSE),0)</f>
        <v>0</v>
      </c>
      <c r="G16" s="49">
        <f>IF(C16=0,0,((F16)/C16))</f>
        <v>0</v>
      </c>
      <c r="H16" s="49">
        <f t="shared" ref="H16:H20" si="5">IF(E16=0,0,((F16)/E16))</f>
        <v>0</v>
      </c>
    </row>
    <row r="17" spans="1:12" s="27" customFormat="1" ht="15" x14ac:dyDescent="0.35">
      <c r="A17" s="56" t="str">
        <f>_xlfn.CONCAT($C$2," ",B17)</f>
        <v xml:space="preserve"> FAU Master Account Set: Budget Pool - Expense</v>
      </c>
      <c r="B17" s="56" t="s">
        <v>121</v>
      </c>
      <c r="C17" s="68">
        <f>_xlfn.IFNA(VLOOKUP(A17,'Data Pivot'!A:N,14,FALSE),0)</f>
        <v>0</v>
      </c>
      <c r="D17" s="48">
        <f>_xlfn.IFNA(VLOOKUP(A17,'Data Pivot'!A:O,15,FALSE),0)</f>
        <v>0</v>
      </c>
      <c r="E17" s="48">
        <f t="shared" si="4"/>
        <v>0</v>
      </c>
      <c r="F17" s="48">
        <f>_xlfn.IFNA(VLOOKUP(A17,'Data Pivot'!$A:Q,17,FALSE),0)</f>
        <v>0</v>
      </c>
      <c r="G17" s="49">
        <f t="shared" ref="G17:G20" si="6">IF(C17=0,0,((F17)/C17))</f>
        <v>0</v>
      </c>
      <c r="H17" s="49">
        <f t="shared" si="5"/>
        <v>0</v>
      </c>
    </row>
    <row r="18" spans="1:12" s="27" customFormat="1" ht="15" x14ac:dyDescent="0.35">
      <c r="A18" s="56" t="str">
        <f>_xlfn.CONCAT($C$2," ",B18)</f>
        <v xml:space="preserve"> FAU Master Account Set: Budget Pool - INTER-Fund Transfers Out</v>
      </c>
      <c r="B18" s="56" t="s">
        <v>123</v>
      </c>
      <c r="C18" s="68">
        <f>_xlfn.IFNA(VLOOKUP(A18,'Data Pivot'!A:N,14,FALSE),0)</f>
        <v>0</v>
      </c>
      <c r="D18" s="48">
        <f>_xlfn.IFNA(VLOOKUP(A18,'Data Pivot'!A:O,15,FALSE),0)</f>
        <v>0</v>
      </c>
      <c r="E18" s="48">
        <f t="shared" si="4"/>
        <v>0</v>
      </c>
      <c r="F18" s="48">
        <f>_xlfn.IFNA(VLOOKUP(A18,'Data Pivot'!$A:Q,17,FALSE),0)</f>
        <v>0</v>
      </c>
      <c r="G18" s="49">
        <f t="shared" si="6"/>
        <v>0</v>
      </c>
      <c r="H18" s="49">
        <f t="shared" si="5"/>
        <v>0</v>
      </c>
    </row>
    <row r="19" spans="1:12" s="27" customFormat="1" ht="15" x14ac:dyDescent="0.35">
      <c r="A19" s="56" t="str">
        <f>_xlfn.CONCAT($C$2," ",B19)</f>
        <v xml:space="preserve"> FAU Master Account Set: Budget Pool - INTRA-Fund Transfers Out</v>
      </c>
      <c r="B19" s="56" t="s">
        <v>120</v>
      </c>
      <c r="C19" s="68">
        <f>_xlfn.IFNA(VLOOKUP(A19,'Data Pivot'!A:N,14,FALSE),0)</f>
        <v>0</v>
      </c>
      <c r="D19" s="48">
        <f>_xlfn.IFNA(VLOOKUP(A19,'Data Pivot'!A:O,15,FALSE),0)</f>
        <v>0</v>
      </c>
      <c r="E19" s="48">
        <f t="shared" si="4"/>
        <v>0</v>
      </c>
      <c r="F19" s="48">
        <f>_xlfn.IFNA(VLOOKUP(A19,'Data Pivot'!$A:Q,17,FALSE),0)</f>
        <v>0</v>
      </c>
      <c r="G19" s="49">
        <f t="shared" si="6"/>
        <v>0</v>
      </c>
      <c r="H19" s="49">
        <f t="shared" si="5"/>
        <v>0</v>
      </c>
    </row>
    <row r="20" spans="1:12" ht="15" x14ac:dyDescent="0.35">
      <c r="A20" s="57" t="s">
        <v>3</v>
      </c>
      <c r="B20" s="57"/>
      <c r="C20" s="50">
        <f>SUM(C15:C19)</f>
        <v>0</v>
      </c>
      <c r="D20" s="50">
        <f t="shared" ref="D20:E20" si="7">SUM(D15:D19)</f>
        <v>0</v>
      </c>
      <c r="E20" s="50">
        <f t="shared" si="7"/>
        <v>0</v>
      </c>
      <c r="F20" s="50">
        <f>SUM(F15:F19)</f>
        <v>0</v>
      </c>
      <c r="G20" s="51">
        <f t="shared" si="6"/>
        <v>0</v>
      </c>
      <c r="H20" s="51">
        <f t="shared" si="5"/>
        <v>0</v>
      </c>
    </row>
    <row r="21" spans="1:12" ht="30" x14ac:dyDescent="0.25">
      <c r="A21" s="55" t="s">
        <v>0</v>
      </c>
      <c r="B21" s="55"/>
      <c r="C21" s="47" t="s">
        <v>800</v>
      </c>
      <c r="D21" s="47" t="s">
        <v>736</v>
      </c>
      <c r="E21" s="47" t="s">
        <v>735</v>
      </c>
      <c r="F21" s="47" t="s">
        <v>854</v>
      </c>
      <c r="G21" s="47" t="s">
        <v>738</v>
      </c>
      <c r="H21" s="47" t="s">
        <v>737</v>
      </c>
      <c r="L21" s="28"/>
    </row>
    <row r="22" spans="1:12" s="27" customFormat="1" ht="15" x14ac:dyDescent="0.35">
      <c r="A22" s="56" t="str">
        <f>_xlfn.CONCAT($C$2," ",B22)</f>
        <v xml:space="preserve"> FAU Master Account Set: Budget Pool - Salaries &amp; Benefits (AMP, SP, Faculty)</v>
      </c>
      <c r="B22" s="56" t="s">
        <v>125</v>
      </c>
      <c r="C22" s="48">
        <f>_xlfn.IFNA(VLOOKUP($A$22,'Copy of Pivot'!A:N,14,FALSE),0)</f>
        <v>0</v>
      </c>
      <c r="D22" s="48">
        <f>_xlfn.IFNA(VLOOKUP(A22,'Copy of Pivot'!A:S,15,FALSE),0)</f>
        <v>0</v>
      </c>
      <c r="E22" s="48">
        <f>C22+D22</f>
        <v>0</v>
      </c>
      <c r="F22" s="48">
        <f>_xlfn.IFNA(VLOOKUP($A$22,'Copy of Pivot'!A:Q,17,FALSE),0)</f>
        <v>0</v>
      </c>
      <c r="G22" s="49">
        <f>IF(C22=0,0,((F22)/C22))</f>
        <v>0</v>
      </c>
      <c r="H22" s="49">
        <f>IF(E22=0,0,((F22)/E22))</f>
        <v>0</v>
      </c>
    </row>
    <row r="23" spans="1:12" s="27" customFormat="1" ht="15" x14ac:dyDescent="0.35">
      <c r="A23" s="56" t="str">
        <f>_xlfn.CONCAT($C$2," ",B23)</f>
        <v xml:space="preserve"> FAU Master Account Set: Budget Pool - OPS</v>
      </c>
      <c r="B23" s="56" t="s">
        <v>116</v>
      </c>
      <c r="C23" s="48">
        <f>_xlfn.IFNA(VLOOKUP($A$23,'Copy of Pivot'!A:N,14,FALSE),0)</f>
        <v>0</v>
      </c>
      <c r="D23" s="48">
        <f>_xlfn.IFNA(VLOOKUP(A23,'Copy of Pivot'!A:S,15,FALSE),0)</f>
        <v>0</v>
      </c>
      <c r="E23" s="48">
        <f t="shared" ref="E23:E26" si="8">C23+D23</f>
        <v>0</v>
      </c>
      <c r="F23" s="48">
        <f>_xlfn.IFNA(VLOOKUP($A$23,'Copy of Pivot'!A:Q,17,FALSE),0)</f>
        <v>0</v>
      </c>
      <c r="G23" s="49">
        <f>IF(C23=0,0,((F23)/C23))</f>
        <v>0</v>
      </c>
      <c r="H23" s="49">
        <f t="shared" ref="H23:H27" si="9">IF(E23=0,0,((F23)/E23))</f>
        <v>0</v>
      </c>
    </row>
    <row r="24" spans="1:12" s="27" customFormat="1" ht="15" x14ac:dyDescent="0.35">
      <c r="A24" s="56" t="str">
        <f>_xlfn.CONCAT($C$2," ",B24)</f>
        <v xml:space="preserve"> FAU Master Account Set: Budget Pool - Expense</v>
      </c>
      <c r="B24" s="56" t="s">
        <v>121</v>
      </c>
      <c r="C24" s="48">
        <f>_xlfn.IFNA(VLOOKUP($A$24,'Copy of Pivot'!A:N,14,FALSE),0)</f>
        <v>0</v>
      </c>
      <c r="D24" s="48">
        <f>_xlfn.IFNA(VLOOKUP(A24,'Copy of Pivot'!A:S,15,FALSE),0)</f>
        <v>0</v>
      </c>
      <c r="E24" s="48">
        <f t="shared" si="8"/>
        <v>0</v>
      </c>
      <c r="F24" s="48">
        <f>_xlfn.IFNA(VLOOKUP($A$24,'Copy of Pivot'!A:Q,17,FALSE),0)</f>
        <v>0</v>
      </c>
      <c r="G24" s="49">
        <f t="shared" ref="G24:G27" si="10">IF(C24=0,0,((F24)/C24))</f>
        <v>0</v>
      </c>
      <c r="H24" s="49">
        <f t="shared" si="9"/>
        <v>0</v>
      </c>
    </row>
    <row r="25" spans="1:12" s="27" customFormat="1" ht="15" x14ac:dyDescent="0.35">
      <c r="A25" s="56" t="str">
        <f>_xlfn.CONCAT($C$2," ",B25)</f>
        <v xml:space="preserve"> FAU Master Account Set: Budget Pool - INTER-Fund Transfers Out</v>
      </c>
      <c r="B25" s="56" t="s">
        <v>123</v>
      </c>
      <c r="C25" s="48">
        <f>_xlfn.IFNA(VLOOKUP($A$25,'Copy of Pivot'!A:N,14,FALSE),0)</f>
        <v>0</v>
      </c>
      <c r="D25" s="48">
        <f>_xlfn.IFNA(VLOOKUP(A25,'Copy of Pivot'!A:S,15,FALSE),0)</f>
        <v>0</v>
      </c>
      <c r="E25" s="48">
        <f t="shared" si="8"/>
        <v>0</v>
      </c>
      <c r="F25" s="48">
        <f>_xlfn.IFNA(VLOOKUP($A$25,'Copy of Pivot'!A:Q,17,FALSE),0)</f>
        <v>0</v>
      </c>
      <c r="G25" s="49">
        <f t="shared" si="10"/>
        <v>0</v>
      </c>
      <c r="H25" s="49">
        <f t="shared" si="9"/>
        <v>0</v>
      </c>
    </row>
    <row r="26" spans="1:12" s="27" customFormat="1" ht="15" x14ac:dyDescent="0.35">
      <c r="A26" s="56" t="str">
        <f>_xlfn.CONCAT($C$2," ",B26)</f>
        <v xml:space="preserve"> FAU Master Account Set: Budget Pool - INTRA-Fund Transfers Out</v>
      </c>
      <c r="B26" s="56" t="s">
        <v>120</v>
      </c>
      <c r="C26" s="48">
        <f>_xlfn.IFNA(VLOOKUP($A$26,'Copy of Pivot'!A:N,14,FALSE),0)</f>
        <v>0</v>
      </c>
      <c r="D26" s="48">
        <f>_xlfn.IFNA(VLOOKUP(A26,'Copy of Pivot'!A:S,15,FALSE),0)</f>
        <v>0</v>
      </c>
      <c r="E26" s="48">
        <f t="shared" si="8"/>
        <v>0</v>
      </c>
      <c r="F26" s="48">
        <f>_xlfn.IFNA(VLOOKUP($A$26,'Copy of Pivot'!A:Q,17,FALSE),0)</f>
        <v>0</v>
      </c>
      <c r="G26" s="49">
        <f t="shared" si="10"/>
        <v>0</v>
      </c>
      <c r="H26" s="49">
        <f t="shared" si="9"/>
        <v>0</v>
      </c>
    </row>
    <row r="27" spans="1:12" ht="15" x14ac:dyDescent="0.35">
      <c r="A27" s="57" t="s">
        <v>3</v>
      </c>
      <c r="B27" s="57"/>
      <c r="C27" s="50">
        <f>SUM(C22:C26)</f>
        <v>0</v>
      </c>
      <c r="D27" s="50">
        <f>SUM(D22:D26)</f>
        <v>0</v>
      </c>
      <c r="E27" s="50">
        <f>SUM(E22:E26)</f>
        <v>0</v>
      </c>
      <c r="F27" s="50">
        <f>SUM(F22:F26)</f>
        <v>0</v>
      </c>
      <c r="G27" s="51">
        <f t="shared" si="10"/>
        <v>0</v>
      </c>
      <c r="H27" s="51">
        <f t="shared" si="9"/>
        <v>0</v>
      </c>
    </row>
  </sheetData>
  <sheetProtection selectLockedCells="1"/>
  <mergeCells count="1">
    <mergeCell ref="A1:H1"/>
  </mergeCells>
  <pageMargins left="0.7" right="0.7" top="0.75" bottom="0.75" header="0.3" footer="0.3"/>
  <pageSetup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'SmartTags and CC'!$A$2:$A$97</xm:f>
          </x14:formula1>
          <xm:sqref>C2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4FF25-7DBB-47C6-9B46-5DC943456CF4}">
  <dimension ref="A1:A5"/>
  <sheetViews>
    <sheetView workbookViewId="0">
      <selection sqref="A1:A1048576"/>
    </sheetView>
  </sheetViews>
  <sheetFormatPr defaultRowHeight="13.2" x14ac:dyDescent="0.25"/>
  <sheetData>
    <row r="1" spans="1:1" x14ac:dyDescent="0.25">
      <c r="A1" s="2" t="s">
        <v>121</v>
      </c>
    </row>
    <row r="2" spans="1:1" x14ac:dyDescent="0.25">
      <c r="A2" s="2" t="s">
        <v>120</v>
      </c>
    </row>
    <row r="3" spans="1:1" x14ac:dyDescent="0.25">
      <c r="A3" s="2" t="s">
        <v>116</v>
      </c>
    </row>
    <row r="4" spans="1:1" x14ac:dyDescent="0.25">
      <c r="A4" s="2" t="s">
        <v>125</v>
      </c>
    </row>
    <row r="5" spans="1:1" x14ac:dyDescent="0.25">
      <c r="A5" s="2" t="s">
        <v>123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C000"/>
  </sheetPr>
  <dimension ref="A3:M100"/>
  <sheetViews>
    <sheetView topLeftCell="B1" workbookViewId="0">
      <pane ySplit="5" topLeftCell="A19" activePane="bottomLeft" state="frozen"/>
      <selection activeCell="E42" activeCellId="1" sqref="A6:XFD6 E42"/>
      <selection pane="bottomLeft" activeCell="E42" activeCellId="1" sqref="A6:XFD6 E42"/>
    </sheetView>
  </sheetViews>
  <sheetFormatPr defaultRowHeight="13.2" x14ac:dyDescent="0.25"/>
  <cols>
    <col min="1" max="1" width="13.44140625" bestFit="1" customWidth="1"/>
    <col min="2" max="2" width="22.109375" style="9" bestFit="1" customWidth="1"/>
    <col min="3" max="3" width="21.109375" style="9" bestFit="1" customWidth="1"/>
    <col min="4" max="4" width="23.33203125" style="9" bestFit="1" customWidth="1"/>
    <col min="5" max="5" width="21.109375" style="9" bestFit="1" customWidth="1"/>
    <col min="6" max="6" width="23.33203125" style="9" bestFit="1" customWidth="1"/>
    <col min="7" max="7" width="21.109375" style="9" bestFit="1" customWidth="1"/>
    <col min="8" max="8" width="22.109375" style="9" bestFit="1" customWidth="1"/>
    <col min="9" max="9" width="21.109375" style="9" bestFit="1" customWidth="1"/>
    <col min="10" max="10" width="25.44140625" style="9" bestFit="1" customWidth="1"/>
    <col min="11" max="11" width="21.109375" style="9" bestFit="1" customWidth="1"/>
    <col min="12" max="12" width="21.44140625" style="9" bestFit="1" customWidth="1"/>
    <col min="13" max="13" width="18.5546875" style="9" bestFit="1" customWidth="1"/>
  </cols>
  <sheetData>
    <row r="3" spans="1:13" x14ac:dyDescent="0.25">
      <c r="B3" s="12" t="s">
        <v>228</v>
      </c>
    </row>
    <row r="4" spans="1:13" ht="52.8" x14ac:dyDescent="0.25">
      <c r="B4" s="9" t="s">
        <v>121</v>
      </c>
      <c r="D4" s="9" t="s">
        <v>123</v>
      </c>
      <c r="F4" s="9" t="s">
        <v>120</v>
      </c>
      <c r="H4" s="9" t="s">
        <v>116</v>
      </c>
      <c r="J4" s="9" t="s">
        <v>125</v>
      </c>
      <c r="L4" s="9" t="s">
        <v>234</v>
      </c>
      <c r="M4" s="9" t="s">
        <v>233</v>
      </c>
    </row>
    <row r="5" spans="1:13" ht="39.6" x14ac:dyDescent="0.25">
      <c r="A5" s="10" t="s">
        <v>226</v>
      </c>
      <c r="B5" s="9" t="s">
        <v>235</v>
      </c>
      <c r="C5" s="9" t="s">
        <v>229</v>
      </c>
      <c r="D5" s="9" t="s">
        <v>235</v>
      </c>
      <c r="E5" s="9" t="s">
        <v>229</v>
      </c>
      <c r="F5" s="9" t="s">
        <v>235</v>
      </c>
      <c r="G5" s="9" t="s">
        <v>229</v>
      </c>
      <c r="H5" s="9" t="s">
        <v>235</v>
      </c>
      <c r="I5" s="9" t="s">
        <v>229</v>
      </c>
      <c r="J5" s="9" t="s">
        <v>235</v>
      </c>
      <c r="K5" s="9" t="s">
        <v>229</v>
      </c>
    </row>
    <row r="6" spans="1:13" x14ac:dyDescent="0.25">
      <c r="A6" s="1" t="s">
        <v>25</v>
      </c>
      <c r="B6" s="82">
        <v>11765</v>
      </c>
      <c r="C6" s="82">
        <v>0</v>
      </c>
      <c r="D6" s="82">
        <v>1000</v>
      </c>
      <c r="E6" s="82">
        <v>0</v>
      </c>
      <c r="F6" s="82">
        <v>4736.41</v>
      </c>
      <c r="G6" s="82">
        <v>0</v>
      </c>
      <c r="H6" s="82">
        <v>57160</v>
      </c>
      <c r="I6" s="82">
        <v>0</v>
      </c>
      <c r="J6" s="82">
        <v>64766</v>
      </c>
      <c r="K6" s="82">
        <v>0</v>
      </c>
      <c r="L6" s="82">
        <v>139427.41</v>
      </c>
      <c r="M6" s="82">
        <v>0</v>
      </c>
    </row>
    <row r="7" spans="1:13" x14ac:dyDescent="0.25">
      <c r="A7" s="1" t="s">
        <v>109</v>
      </c>
      <c r="B7" s="82">
        <v>1000</v>
      </c>
      <c r="C7" s="82">
        <v>0</v>
      </c>
      <c r="D7" s="82"/>
      <c r="E7" s="82"/>
      <c r="F7" s="82">
        <v>28</v>
      </c>
      <c r="G7" s="82">
        <v>0</v>
      </c>
      <c r="H7" s="82"/>
      <c r="I7" s="82"/>
      <c r="J7" s="82"/>
      <c r="K7" s="82"/>
      <c r="L7" s="82">
        <v>1028</v>
      </c>
      <c r="M7" s="82">
        <v>0</v>
      </c>
    </row>
    <row r="8" spans="1:13" x14ac:dyDescent="0.25">
      <c r="A8" s="1" t="s">
        <v>110</v>
      </c>
      <c r="B8" s="82">
        <v>250000</v>
      </c>
      <c r="C8" s="82">
        <v>151176.62</v>
      </c>
      <c r="D8" s="82"/>
      <c r="E8" s="82"/>
      <c r="F8" s="82">
        <v>7000</v>
      </c>
      <c r="G8" s="82">
        <v>4232.93</v>
      </c>
      <c r="H8" s="82"/>
      <c r="I8" s="82"/>
      <c r="J8" s="82"/>
      <c r="K8" s="82"/>
      <c r="L8" s="82">
        <v>257000</v>
      </c>
      <c r="M8" s="82">
        <v>155409.54999999999</v>
      </c>
    </row>
    <row r="9" spans="1:13" x14ac:dyDescent="0.25">
      <c r="A9" s="1" t="s">
        <v>383</v>
      </c>
      <c r="B9" s="82">
        <v>10000</v>
      </c>
      <c r="C9" s="82">
        <v>1750</v>
      </c>
      <c r="D9" s="82"/>
      <c r="E9" s="82"/>
      <c r="F9" s="82">
        <v>280</v>
      </c>
      <c r="G9" s="82">
        <v>28023.59</v>
      </c>
      <c r="H9" s="82"/>
      <c r="I9" s="82"/>
      <c r="J9" s="82"/>
      <c r="K9" s="82"/>
      <c r="L9" s="82">
        <v>10280</v>
      </c>
      <c r="M9" s="82">
        <v>29773.59</v>
      </c>
    </row>
    <row r="10" spans="1:13" x14ac:dyDescent="0.25">
      <c r="A10" s="1" t="s">
        <v>111</v>
      </c>
      <c r="B10" s="82">
        <v>1600000</v>
      </c>
      <c r="C10" s="82">
        <v>0</v>
      </c>
      <c r="D10" s="82">
        <v>0</v>
      </c>
      <c r="E10" s="82">
        <v>45000</v>
      </c>
      <c r="F10" s="82">
        <v>44800</v>
      </c>
      <c r="G10" s="82">
        <v>0</v>
      </c>
      <c r="H10" s="82"/>
      <c r="I10" s="82"/>
      <c r="J10" s="82"/>
      <c r="K10" s="82"/>
      <c r="L10" s="82">
        <v>1644800</v>
      </c>
      <c r="M10" s="82">
        <v>45000</v>
      </c>
    </row>
    <row r="11" spans="1:13" x14ac:dyDescent="0.25">
      <c r="A11" s="1" t="s">
        <v>99</v>
      </c>
      <c r="B11" s="82"/>
      <c r="C11" s="82"/>
      <c r="D11" s="82"/>
      <c r="E11" s="82"/>
      <c r="F11" s="82">
        <v>289.35000000000002</v>
      </c>
      <c r="G11" s="82">
        <v>62.58</v>
      </c>
      <c r="H11" s="82">
        <v>10334</v>
      </c>
      <c r="I11" s="82">
        <v>2235</v>
      </c>
      <c r="J11" s="82"/>
      <c r="K11" s="82"/>
      <c r="L11" s="82">
        <v>10623.35</v>
      </c>
      <c r="M11" s="82">
        <v>2297.58</v>
      </c>
    </row>
    <row r="12" spans="1:13" x14ac:dyDescent="0.25">
      <c r="A12" s="1" t="s">
        <v>100</v>
      </c>
      <c r="B12" s="82">
        <v>2000</v>
      </c>
      <c r="C12" s="82">
        <v>3009.55</v>
      </c>
      <c r="D12" s="82"/>
      <c r="E12" s="82"/>
      <c r="F12" s="82">
        <v>56</v>
      </c>
      <c r="G12" s="82">
        <v>84.27</v>
      </c>
      <c r="H12" s="82"/>
      <c r="I12" s="82"/>
      <c r="J12" s="82"/>
      <c r="K12" s="82"/>
      <c r="L12" s="82">
        <v>2056</v>
      </c>
      <c r="M12" s="82">
        <v>3093.82</v>
      </c>
    </row>
    <row r="13" spans="1:13" x14ac:dyDescent="0.25">
      <c r="A13" s="1" t="s">
        <v>101</v>
      </c>
      <c r="B13" s="82">
        <v>5000</v>
      </c>
      <c r="C13" s="82">
        <v>0</v>
      </c>
      <c r="D13" s="82"/>
      <c r="E13" s="82"/>
      <c r="F13" s="82">
        <v>140</v>
      </c>
      <c r="G13" s="82">
        <v>0</v>
      </c>
      <c r="H13" s="82"/>
      <c r="I13" s="82"/>
      <c r="J13" s="82"/>
      <c r="K13" s="82"/>
      <c r="L13" s="82">
        <v>5140</v>
      </c>
      <c r="M13" s="82">
        <v>0</v>
      </c>
    </row>
    <row r="14" spans="1:13" x14ac:dyDescent="0.25">
      <c r="A14" s="1" t="s">
        <v>102</v>
      </c>
      <c r="B14" s="82">
        <v>20000</v>
      </c>
      <c r="C14" s="82">
        <v>1170.5899999999999</v>
      </c>
      <c r="D14" s="82"/>
      <c r="E14" s="82"/>
      <c r="F14" s="82">
        <v>560</v>
      </c>
      <c r="G14" s="82">
        <v>32.78</v>
      </c>
      <c r="H14" s="82"/>
      <c r="I14" s="82"/>
      <c r="J14" s="82"/>
      <c r="K14" s="82"/>
      <c r="L14" s="82">
        <v>20560</v>
      </c>
      <c r="M14" s="82">
        <v>1203.3699999999999</v>
      </c>
    </row>
    <row r="15" spans="1:13" x14ac:dyDescent="0.25">
      <c r="A15" s="1" t="s">
        <v>103</v>
      </c>
      <c r="B15" s="82">
        <v>30000</v>
      </c>
      <c r="C15" s="82">
        <v>23978.46</v>
      </c>
      <c r="D15" s="82"/>
      <c r="E15" s="82"/>
      <c r="F15" s="82">
        <v>840</v>
      </c>
      <c r="G15" s="82">
        <v>671.4</v>
      </c>
      <c r="H15" s="82"/>
      <c r="I15" s="82"/>
      <c r="J15" s="82"/>
      <c r="K15" s="82"/>
      <c r="L15" s="82">
        <v>30840</v>
      </c>
      <c r="M15" s="82">
        <v>24649.86</v>
      </c>
    </row>
    <row r="16" spans="1:13" x14ac:dyDescent="0.25">
      <c r="A16" s="1" t="s">
        <v>104</v>
      </c>
      <c r="B16" s="82">
        <v>5000</v>
      </c>
      <c r="C16" s="82">
        <v>1400</v>
      </c>
      <c r="D16" s="82"/>
      <c r="E16" s="82"/>
      <c r="F16" s="82">
        <v>140</v>
      </c>
      <c r="G16" s="82">
        <v>39.200000000000003</v>
      </c>
      <c r="H16" s="82"/>
      <c r="I16" s="82"/>
      <c r="J16" s="82"/>
      <c r="K16" s="82"/>
      <c r="L16" s="82">
        <v>5140</v>
      </c>
      <c r="M16" s="82">
        <v>1439.2</v>
      </c>
    </row>
    <row r="17" spans="1:13" x14ac:dyDescent="0.25">
      <c r="A17" s="1" t="s">
        <v>105</v>
      </c>
      <c r="B17" s="82">
        <v>10000</v>
      </c>
      <c r="C17" s="82">
        <v>0</v>
      </c>
      <c r="D17" s="82"/>
      <c r="E17" s="82"/>
      <c r="F17" s="82">
        <v>280</v>
      </c>
      <c r="G17" s="82">
        <v>7841</v>
      </c>
      <c r="H17" s="82"/>
      <c r="I17" s="82"/>
      <c r="J17" s="82"/>
      <c r="K17" s="82"/>
      <c r="L17" s="82">
        <v>10280</v>
      </c>
      <c r="M17" s="82">
        <v>7841</v>
      </c>
    </row>
    <row r="18" spans="1:13" x14ac:dyDescent="0.25">
      <c r="A18" s="1" t="s">
        <v>106</v>
      </c>
      <c r="B18" s="82">
        <v>7000</v>
      </c>
      <c r="C18" s="82">
        <v>129</v>
      </c>
      <c r="D18" s="82"/>
      <c r="E18" s="82"/>
      <c r="F18" s="82">
        <v>196</v>
      </c>
      <c r="G18" s="82">
        <v>3.61</v>
      </c>
      <c r="H18" s="82"/>
      <c r="I18" s="82"/>
      <c r="J18" s="82"/>
      <c r="K18" s="82"/>
      <c r="L18" s="82">
        <v>7196</v>
      </c>
      <c r="M18" s="82">
        <v>132.61000000000001</v>
      </c>
    </row>
    <row r="19" spans="1:13" x14ac:dyDescent="0.25">
      <c r="A19" s="1" t="s">
        <v>26</v>
      </c>
      <c r="B19" s="82">
        <v>124465</v>
      </c>
      <c r="C19" s="82">
        <v>0</v>
      </c>
      <c r="D19" s="82">
        <v>1000</v>
      </c>
      <c r="E19" s="82">
        <v>0</v>
      </c>
      <c r="F19" s="82">
        <v>6219.42</v>
      </c>
      <c r="G19" s="82">
        <v>0</v>
      </c>
      <c r="H19" s="82">
        <v>61943</v>
      </c>
      <c r="I19" s="82">
        <v>0</v>
      </c>
      <c r="J19" s="82"/>
      <c r="K19" s="82"/>
      <c r="L19" s="82">
        <v>193627.42</v>
      </c>
      <c r="M19" s="82">
        <v>0</v>
      </c>
    </row>
    <row r="20" spans="1:13" x14ac:dyDescent="0.25">
      <c r="A20" s="1" t="s">
        <v>27</v>
      </c>
      <c r="B20" s="82">
        <v>36545</v>
      </c>
      <c r="C20" s="82">
        <v>0</v>
      </c>
      <c r="D20" s="82"/>
      <c r="E20" s="82"/>
      <c r="F20" s="82"/>
      <c r="G20" s="82"/>
      <c r="H20" s="82">
        <v>82465</v>
      </c>
      <c r="I20" s="82">
        <v>0</v>
      </c>
      <c r="J20" s="82">
        <v>119548</v>
      </c>
      <c r="K20" s="82">
        <v>0</v>
      </c>
      <c r="L20" s="82">
        <v>238558</v>
      </c>
      <c r="M20" s="82">
        <v>0</v>
      </c>
    </row>
    <row r="21" spans="1:13" x14ac:dyDescent="0.25">
      <c r="A21" s="1" t="s">
        <v>28</v>
      </c>
      <c r="B21" s="82">
        <v>93390</v>
      </c>
      <c r="C21" s="82">
        <v>62454.26</v>
      </c>
      <c r="D21" s="82"/>
      <c r="E21" s="82"/>
      <c r="F21" s="82">
        <v>3365.04</v>
      </c>
      <c r="G21" s="82">
        <v>2166.36</v>
      </c>
      <c r="H21" s="82">
        <v>26790</v>
      </c>
      <c r="I21" s="82">
        <v>14915.81</v>
      </c>
      <c r="J21" s="82"/>
      <c r="K21" s="82"/>
      <c r="L21" s="82">
        <v>123545.04</v>
      </c>
      <c r="M21" s="82">
        <v>79536.430000000008</v>
      </c>
    </row>
    <row r="22" spans="1:13" x14ac:dyDescent="0.25">
      <c r="A22" s="1" t="s">
        <v>29</v>
      </c>
      <c r="B22" s="82">
        <v>13250</v>
      </c>
      <c r="C22" s="82">
        <v>8338.2000000000007</v>
      </c>
      <c r="D22" s="82"/>
      <c r="E22" s="82"/>
      <c r="F22" s="82">
        <v>2322.1999999999998</v>
      </c>
      <c r="G22" s="82">
        <v>2115.1</v>
      </c>
      <c r="H22" s="82">
        <v>9200</v>
      </c>
      <c r="I22" s="82">
        <v>4993.57</v>
      </c>
      <c r="J22" s="82">
        <v>60485.86</v>
      </c>
      <c r="K22" s="82">
        <v>62207.51</v>
      </c>
      <c r="L22" s="82">
        <v>85258.06</v>
      </c>
      <c r="M22" s="82">
        <v>77654.38</v>
      </c>
    </row>
    <row r="23" spans="1:13" x14ac:dyDescent="0.25">
      <c r="A23" s="1" t="s">
        <v>76</v>
      </c>
      <c r="B23" s="82">
        <v>3000</v>
      </c>
      <c r="C23" s="82">
        <v>2625</v>
      </c>
      <c r="D23" s="82"/>
      <c r="E23" s="82"/>
      <c r="F23" s="82">
        <v>84</v>
      </c>
      <c r="G23" s="82">
        <v>73.5</v>
      </c>
      <c r="H23" s="82"/>
      <c r="I23" s="82"/>
      <c r="J23" s="82"/>
      <c r="K23" s="82"/>
      <c r="L23" s="82">
        <v>3084</v>
      </c>
      <c r="M23" s="82">
        <v>2698.5</v>
      </c>
    </row>
    <row r="24" spans="1:13" x14ac:dyDescent="0.25">
      <c r="A24" s="1" t="s">
        <v>77</v>
      </c>
      <c r="B24" s="82">
        <v>4300</v>
      </c>
      <c r="C24" s="82">
        <v>3718.15</v>
      </c>
      <c r="D24" s="82"/>
      <c r="E24" s="82"/>
      <c r="F24" s="82">
        <v>120.4</v>
      </c>
      <c r="G24" s="82">
        <v>104.11</v>
      </c>
      <c r="H24" s="82"/>
      <c r="I24" s="82"/>
      <c r="J24" s="82"/>
      <c r="K24" s="82"/>
      <c r="L24" s="82">
        <v>4420.3999999999996</v>
      </c>
      <c r="M24" s="82">
        <v>3822.26</v>
      </c>
    </row>
    <row r="25" spans="1:13" x14ac:dyDescent="0.25">
      <c r="A25" s="1" t="s">
        <v>78</v>
      </c>
      <c r="B25" s="82">
        <v>7000</v>
      </c>
      <c r="C25" s="82">
        <v>6434.07</v>
      </c>
      <c r="D25" s="82"/>
      <c r="E25" s="82"/>
      <c r="F25" s="82">
        <v>196</v>
      </c>
      <c r="G25" s="82">
        <v>180.15</v>
      </c>
      <c r="H25" s="82"/>
      <c r="I25" s="82"/>
      <c r="J25" s="82"/>
      <c r="K25" s="82"/>
      <c r="L25" s="82">
        <v>7196</v>
      </c>
      <c r="M25" s="82">
        <v>6614.2199999999993</v>
      </c>
    </row>
    <row r="26" spans="1:13" x14ac:dyDescent="0.25">
      <c r="A26" s="1" t="s">
        <v>79</v>
      </c>
      <c r="B26" s="82">
        <v>4200</v>
      </c>
      <c r="C26" s="82">
        <v>1666.49</v>
      </c>
      <c r="D26" s="82"/>
      <c r="E26" s="82"/>
      <c r="F26" s="82">
        <v>299.60000000000002</v>
      </c>
      <c r="G26" s="82">
        <v>53.84</v>
      </c>
      <c r="H26" s="82">
        <v>6500</v>
      </c>
      <c r="I26" s="82">
        <v>256.51</v>
      </c>
      <c r="J26" s="82"/>
      <c r="K26" s="82"/>
      <c r="L26" s="82">
        <v>10999.6</v>
      </c>
      <c r="M26" s="82">
        <v>1976.84</v>
      </c>
    </row>
    <row r="27" spans="1:13" x14ac:dyDescent="0.25">
      <c r="A27" s="1" t="s">
        <v>80</v>
      </c>
      <c r="B27" s="82">
        <v>12953</v>
      </c>
      <c r="C27" s="82">
        <v>10782.86</v>
      </c>
      <c r="D27" s="82"/>
      <c r="E27" s="82"/>
      <c r="F27" s="82">
        <v>362.68</v>
      </c>
      <c r="G27" s="82">
        <v>301.92</v>
      </c>
      <c r="H27" s="82"/>
      <c r="I27" s="82"/>
      <c r="J27" s="82"/>
      <c r="K27" s="82"/>
      <c r="L27" s="82">
        <v>13315.68</v>
      </c>
      <c r="M27" s="82">
        <v>11084.78</v>
      </c>
    </row>
    <row r="28" spans="1:13" x14ac:dyDescent="0.25">
      <c r="A28" s="1" t="s">
        <v>81</v>
      </c>
      <c r="B28" s="82">
        <v>1300</v>
      </c>
      <c r="C28" s="82">
        <v>1353.23</v>
      </c>
      <c r="D28" s="82"/>
      <c r="E28" s="82"/>
      <c r="F28" s="82">
        <v>36.4</v>
      </c>
      <c r="G28" s="82">
        <v>37.89</v>
      </c>
      <c r="H28" s="82"/>
      <c r="I28" s="82"/>
      <c r="J28" s="82"/>
      <c r="K28" s="82"/>
      <c r="L28" s="82">
        <v>1336.4</v>
      </c>
      <c r="M28" s="82">
        <v>1391.1200000000001</v>
      </c>
    </row>
    <row r="29" spans="1:13" x14ac:dyDescent="0.25">
      <c r="A29" s="1" t="s">
        <v>30</v>
      </c>
      <c r="B29" s="82">
        <v>104700</v>
      </c>
      <c r="C29" s="82">
        <v>0</v>
      </c>
      <c r="D29" s="82">
        <v>0</v>
      </c>
      <c r="E29" s="82">
        <v>0</v>
      </c>
      <c r="F29" s="82">
        <v>0</v>
      </c>
      <c r="G29" s="82">
        <v>0</v>
      </c>
      <c r="H29" s="82">
        <v>147000</v>
      </c>
      <c r="I29" s="82">
        <v>0</v>
      </c>
      <c r="J29" s="82">
        <v>47900</v>
      </c>
      <c r="K29" s="82">
        <v>0</v>
      </c>
      <c r="L29" s="82">
        <v>299600</v>
      </c>
      <c r="M29" s="82">
        <v>0</v>
      </c>
    </row>
    <row r="30" spans="1:13" x14ac:dyDescent="0.25">
      <c r="A30" s="1" t="s">
        <v>88</v>
      </c>
      <c r="B30" s="82">
        <v>5600</v>
      </c>
      <c r="C30" s="82">
        <v>4999.3500000000004</v>
      </c>
      <c r="D30" s="82"/>
      <c r="E30" s="82"/>
      <c r="F30" s="82">
        <v>156.80000000000001</v>
      </c>
      <c r="G30" s="82">
        <v>139.97999999999999</v>
      </c>
      <c r="H30" s="82"/>
      <c r="I30" s="82"/>
      <c r="J30" s="82"/>
      <c r="K30" s="82"/>
      <c r="L30" s="82">
        <v>5756.8</v>
      </c>
      <c r="M30" s="82">
        <v>5139.33</v>
      </c>
    </row>
    <row r="31" spans="1:13" x14ac:dyDescent="0.25">
      <c r="A31" s="1" t="s">
        <v>31</v>
      </c>
      <c r="B31" s="82">
        <v>90500</v>
      </c>
      <c r="C31" s="82">
        <v>85436.6</v>
      </c>
      <c r="D31" s="82"/>
      <c r="E31" s="82"/>
      <c r="F31" s="82">
        <v>3054.24</v>
      </c>
      <c r="G31" s="82">
        <v>2891.74</v>
      </c>
      <c r="H31" s="82">
        <v>18580</v>
      </c>
      <c r="I31" s="82">
        <v>17839.79</v>
      </c>
      <c r="J31" s="82"/>
      <c r="K31" s="82"/>
      <c r="L31" s="82">
        <v>112134.24</v>
      </c>
      <c r="M31" s="82">
        <v>106168.13</v>
      </c>
    </row>
    <row r="32" spans="1:13" x14ac:dyDescent="0.25">
      <c r="A32" s="1" t="s">
        <v>32</v>
      </c>
      <c r="B32" s="82">
        <v>454000</v>
      </c>
      <c r="C32" s="82">
        <v>0</v>
      </c>
      <c r="D32" s="82">
        <v>101000</v>
      </c>
      <c r="E32" s="82">
        <v>0</v>
      </c>
      <c r="F32" s="82"/>
      <c r="G32" s="82"/>
      <c r="H32" s="82">
        <v>425431</v>
      </c>
      <c r="I32" s="82">
        <v>0</v>
      </c>
      <c r="J32" s="82">
        <v>704766</v>
      </c>
      <c r="K32" s="82">
        <v>0</v>
      </c>
      <c r="L32" s="82">
        <v>1685197</v>
      </c>
      <c r="M32" s="82">
        <v>0</v>
      </c>
    </row>
    <row r="33" spans="1:13" x14ac:dyDescent="0.25">
      <c r="A33" s="1" t="s">
        <v>33</v>
      </c>
      <c r="B33" s="82">
        <v>6000</v>
      </c>
      <c r="C33" s="82">
        <v>1461.13</v>
      </c>
      <c r="D33" s="82"/>
      <c r="E33" s="82"/>
      <c r="F33" s="82">
        <v>168</v>
      </c>
      <c r="G33" s="82">
        <v>40.909999999999997</v>
      </c>
      <c r="H33" s="82"/>
      <c r="I33" s="82"/>
      <c r="J33" s="82"/>
      <c r="K33" s="82"/>
      <c r="L33" s="82">
        <v>6168</v>
      </c>
      <c r="M33" s="82">
        <v>1502.0400000000002</v>
      </c>
    </row>
    <row r="34" spans="1:13" x14ac:dyDescent="0.25">
      <c r="A34" s="1" t="s">
        <v>89</v>
      </c>
      <c r="B34" s="82">
        <v>7263</v>
      </c>
      <c r="C34" s="82">
        <v>5066.5600000000004</v>
      </c>
      <c r="D34" s="82"/>
      <c r="E34" s="82"/>
      <c r="F34" s="82">
        <v>203.36</v>
      </c>
      <c r="G34" s="82">
        <v>141.86000000000001</v>
      </c>
      <c r="H34" s="82"/>
      <c r="I34" s="82"/>
      <c r="J34" s="82"/>
      <c r="K34" s="82"/>
      <c r="L34" s="82">
        <v>7466.36</v>
      </c>
      <c r="M34" s="82">
        <v>5208.42</v>
      </c>
    </row>
    <row r="35" spans="1:13" x14ac:dyDescent="0.25">
      <c r="A35" s="1" t="s">
        <v>63</v>
      </c>
      <c r="B35" s="82">
        <v>66547</v>
      </c>
      <c r="C35" s="82">
        <v>60271.09</v>
      </c>
      <c r="D35" s="82"/>
      <c r="E35" s="82"/>
      <c r="F35" s="82">
        <v>1863.32</v>
      </c>
      <c r="G35" s="82">
        <v>1687.59</v>
      </c>
      <c r="H35" s="82"/>
      <c r="I35" s="82"/>
      <c r="J35" s="82"/>
      <c r="K35" s="82"/>
      <c r="L35" s="82">
        <v>68410.320000000007</v>
      </c>
      <c r="M35" s="82">
        <v>61958.679999999993</v>
      </c>
    </row>
    <row r="36" spans="1:13" x14ac:dyDescent="0.25">
      <c r="A36" s="1" t="s">
        <v>90</v>
      </c>
      <c r="B36" s="82">
        <v>1355</v>
      </c>
      <c r="C36" s="82">
        <v>876.17</v>
      </c>
      <c r="D36" s="82"/>
      <c r="E36" s="82"/>
      <c r="F36" s="82">
        <v>186.2</v>
      </c>
      <c r="G36" s="82">
        <v>79.569999999999993</v>
      </c>
      <c r="H36" s="82">
        <v>5295</v>
      </c>
      <c r="I36" s="82">
        <v>1965.76</v>
      </c>
      <c r="J36" s="82"/>
      <c r="K36" s="82"/>
      <c r="L36" s="82">
        <v>6836.2</v>
      </c>
      <c r="M36" s="82">
        <v>2921.5</v>
      </c>
    </row>
    <row r="37" spans="1:13" x14ac:dyDescent="0.25">
      <c r="A37" s="1" t="s">
        <v>64</v>
      </c>
      <c r="B37" s="82">
        <v>8500</v>
      </c>
      <c r="C37" s="82">
        <v>2992.97</v>
      </c>
      <c r="D37" s="82"/>
      <c r="E37" s="82"/>
      <c r="F37" s="82">
        <v>238</v>
      </c>
      <c r="G37" s="82">
        <v>83.8</v>
      </c>
      <c r="H37" s="82"/>
      <c r="I37" s="82"/>
      <c r="J37" s="82"/>
      <c r="K37" s="82"/>
      <c r="L37" s="82">
        <v>8738</v>
      </c>
      <c r="M37" s="82">
        <v>3076.77</v>
      </c>
    </row>
    <row r="38" spans="1:13" x14ac:dyDescent="0.25">
      <c r="A38" s="1" t="s">
        <v>82</v>
      </c>
      <c r="B38" s="82">
        <v>19000</v>
      </c>
      <c r="C38" s="82">
        <v>15165.6</v>
      </c>
      <c r="D38" s="82"/>
      <c r="E38" s="82"/>
      <c r="F38" s="82">
        <v>532</v>
      </c>
      <c r="G38" s="82">
        <v>424.64</v>
      </c>
      <c r="H38" s="82"/>
      <c r="I38" s="82"/>
      <c r="J38" s="82"/>
      <c r="K38" s="82"/>
      <c r="L38" s="82">
        <v>19532</v>
      </c>
      <c r="M38" s="82">
        <v>15590.24</v>
      </c>
    </row>
    <row r="39" spans="1:13" x14ac:dyDescent="0.25">
      <c r="A39" s="1" t="s">
        <v>91</v>
      </c>
      <c r="B39" s="82">
        <v>14850</v>
      </c>
      <c r="C39" s="82">
        <v>12577.95</v>
      </c>
      <c r="D39" s="82"/>
      <c r="E39" s="82"/>
      <c r="F39" s="82">
        <v>415.8</v>
      </c>
      <c r="G39" s="82">
        <v>352.18</v>
      </c>
      <c r="H39" s="82"/>
      <c r="I39" s="82"/>
      <c r="J39" s="82"/>
      <c r="K39" s="82"/>
      <c r="L39" s="82">
        <v>15265.8</v>
      </c>
      <c r="M39" s="82">
        <v>12930.130000000001</v>
      </c>
    </row>
    <row r="40" spans="1:13" x14ac:dyDescent="0.25">
      <c r="A40" s="1" t="s">
        <v>92</v>
      </c>
      <c r="B40" s="82">
        <v>12100</v>
      </c>
      <c r="C40" s="82">
        <v>11872.6</v>
      </c>
      <c r="D40" s="82"/>
      <c r="E40" s="82"/>
      <c r="F40" s="82">
        <v>338.8</v>
      </c>
      <c r="G40" s="82">
        <v>332.43</v>
      </c>
      <c r="H40" s="82"/>
      <c r="I40" s="82"/>
      <c r="J40" s="82"/>
      <c r="K40" s="82"/>
      <c r="L40" s="82">
        <v>12438.8</v>
      </c>
      <c r="M40" s="82">
        <v>12205.03</v>
      </c>
    </row>
    <row r="41" spans="1:13" x14ac:dyDescent="0.25">
      <c r="A41" s="1" t="s">
        <v>65</v>
      </c>
      <c r="B41" s="82">
        <v>28831</v>
      </c>
      <c r="C41" s="82">
        <v>21271.82</v>
      </c>
      <c r="D41" s="82"/>
      <c r="E41" s="82"/>
      <c r="F41" s="82">
        <v>1309.5899999999999</v>
      </c>
      <c r="G41" s="82">
        <v>877.91</v>
      </c>
      <c r="H41" s="82">
        <v>17940</v>
      </c>
      <c r="I41" s="82">
        <v>10082.200000000001</v>
      </c>
      <c r="J41" s="82"/>
      <c r="K41" s="82"/>
      <c r="L41" s="82">
        <v>48080.59</v>
      </c>
      <c r="M41" s="82">
        <v>32231.93</v>
      </c>
    </row>
    <row r="42" spans="1:13" x14ac:dyDescent="0.25">
      <c r="A42" s="1" t="s">
        <v>93</v>
      </c>
      <c r="B42" s="82">
        <v>3500</v>
      </c>
      <c r="C42" s="82">
        <v>3386.12</v>
      </c>
      <c r="D42" s="82"/>
      <c r="E42" s="82"/>
      <c r="F42" s="82">
        <v>98</v>
      </c>
      <c r="G42" s="82">
        <v>94.81</v>
      </c>
      <c r="H42" s="82"/>
      <c r="I42" s="82"/>
      <c r="J42" s="82"/>
      <c r="K42" s="82"/>
      <c r="L42" s="82">
        <v>3598</v>
      </c>
      <c r="M42" s="82">
        <v>3480.93</v>
      </c>
    </row>
    <row r="43" spans="1:13" x14ac:dyDescent="0.25">
      <c r="A43" s="1" t="s">
        <v>94</v>
      </c>
      <c r="B43" s="82">
        <v>6750</v>
      </c>
      <c r="C43" s="82">
        <v>5657.11</v>
      </c>
      <c r="D43" s="82">
        <v>0</v>
      </c>
      <c r="E43" s="82">
        <v>200</v>
      </c>
      <c r="F43" s="82">
        <v>189</v>
      </c>
      <c r="G43" s="82">
        <v>158.4</v>
      </c>
      <c r="H43" s="82"/>
      <c r="I43" s="82"/>
      <c r="J43" s="82"/>
      <c r="K43" s="82"/>
      <c r="L43" s="82">
        <v>6939</v>
      </c>
      <c r="M43" s="82">
        <v>6015.5099999999993</v>
      </c>
    </row>
    <row r="44" spans="1:13" x14ac:dyDescent="0.25">
      <c r="A44" s="1" t="s">
        <v>83</v>
      </c>
      <c r="B44" s="82">
        <v>17000</v>
      </c>
      <c r="C44" s="82">
        <v>10730.24</v>
      </c>
      <c r="D44" s="82"/>
      <c r="E44" s="82"/>
      <c r="F44" s="82">
        <v>476</v>
      </c>
      <c r="G44" s="82">
        <v>300.45</v>
      </c>
      <c r="H44" s="82"/>
      <c r="I44" s="82"/>
      <c r="J44" s="82"/>
      <c r="K44" s="82"/>
      <c r="L44" s="82">
        <v>17476</v>
      </c>
      <c r="M44" s="82">
        <v>11030.69</v>
      </c>
    </row>
    <row r="45" spans="1:13" x14ac:dyDescent="0.25">
      <c r="A45" s="1" t="s">
        <v>95</v>
      </c>
      <c r="B45" s="82">
        <v>23000</v>
      </c>
      <c r="C45" s="82">
        <v>12955.22</v>
      </c>
      <c r="D45" s="82"/>
      <c r="E45" s="82"/>
      <c r="F45" s="82">
        <v>644</v>
      </c>
      <c r="G45" s="82">
        <v>362.75</v>
      </c>
      <c r="H45" s="82"/>
      <c r="I45" s="82"/>
      <c r="J45" s="82"/>
      <c r="K45" s="82"/>
      <c r="L45" s="82">
        <v>23644</v>
      </c>
      <c r="M45" s="82">
        <v>13317.97</v>
      </c>
    </row>
    <row r="46" spans="1:13" x14ac:dyDescent="0.25">
      <c r="A46" s="1" t="s">
        <v>84</v>
      </c>
      <c r="B46" s="82">
        <v>0</v>
      </c>
      <c r="C46" s="82">
        <v>54.66</v>
      </c>
      <c r="D46" s="82"/>
      <c r="E46" s="82"/>
      <c r="F46" s="82">
        <v>2365.5500000000002</v>
      </c>
      <c r="G46" s="82">
        <v>1814.86</v>
      </c>
      <c r="H46" s="82">
        <v>84484</v>
      </c>
      <c r="I46" s="82">
        <v>64761.87</v>
      </c>
      <c r="J46" s="82"/>
      <c r="K46" s="82"/>
      <c r="L46" s="82">
        <v>86849.55</v>
      </c>
      <c r="M46" s="82">
        <v>66631.39</v>
      </c>
    </row>
    <row r="47" spans="1:13" x14ac:dyDescent="0.25">
      <c r="A47" s="1" t="s">
        <v>66</v>
      </c>
      <c r="B47" s="82">
        <v>400</v>
      </c>
      <c r="C47" s="82">
        <v>450.83</v>
      </c>
      <c r="D47" s="82"/>
      <c r="E47" s="82"/>
      <c r="F47" s="82">
        <v>3298.79</v>
      </c>
      <c r="G47" s="82">
        <v>1936.51</v>
      </c>
      <c r="H47" s="82">
        <v>117414</v>
      </c>
      <c r="I47" s="82">
        <v>68710.23</v>
      </c>
      <c r="J47" s="82"/>
      <c r="K47" s="82"/>
      <c r="L47" s="82">
        <v>121112.79</v>
      </c>
      <c r="M47" s="82">
        <v>71097.569999999992</v>
      </c>
    </row>
    <row r="48" spans="1:13" x14ac:dyDescent="0.25">
      <c r="A48" s="1" t="s">
        <v>67</v>
      </c>
      <c r="B48" s="82">
        <v>8000</v>
      </c>
      <c r="C48" s="82">
        <v>4962.58</v>
      </c>
      <c r="D48" s="82"/>
      <c r="E48" s="82"/>
      <c r="F48" s="82">
        <v>224</v>
      </c>
      <c r="G48" s="82">
        <v>138.94999999999999</v>
      </c>
      <c r="H48" s="82"/>
      <c r="I48" s="82"/>
      <c r="J48" s="82"/>
      <c r="K48" s="82"/>
      <c r="L48" s="82">
        <v>8224</v>
      </c>
      <c r="M48" s="82">
        <v>5101.53</v>
      </c>
    </row>
    <row r="49" spans="1:13" x14ac:dyDescent="0.25">
      <c r="A49" s="1" t="s">
        <v>68</v>
      </c>
      <c r="B49" s="82">
        <v>35000</v>
      </c>
      <c r="C49" s="82">
        <v>12585.2</v>
      </c>
      <c r="D49" s="82"/>
      <c r="E49" s="82"/>
      <c r="F49" s="82">
        <v>3349.92</v>
      </c>
      <c r="G49" s="82">
        <v>987.53</v>
      </c>
      <c r="H49" s="82">
        <v>84640</v>
      </c>
      <c r="I49" s="82">
        <v>22683.47</v>
      </c>
      <c r="J49" s="82"/>
      <c r="K49" s="82"/>
      <c r="L49" s="82">
        <v>122989.92</v>
      </c>
      <c r="M49" s="82">
        <v>36256.200000000004</v>
      </c>
    </row>
    <row r="50" spans="1:13" x14ac:dyDescent="0.25">
      <c r="A50" s="1" t="s">
        <v>85</v>
      </c>
      <c r="B50" s="82">
        <v>2500</v>
      </c>
      <c r="C50" s="82">
        <v>2143.2800000000002</v>
      </c>
      <c r="D50" s="82"/>
      <c r="E50" s="82"/>
      <c r="F50" s="82">
        <v>70</v>
      </c>
      <c r="G50" s="82">
        <v>60.01</v>
      </c>
      <c r="H50" s="82"/>
      <c r="I50" s="82"/>
      <c r="J50" s="82"/>
      <c r="K50" s="82"/>
      <c r="L50" s="82">
        <v>2570</v>
      </c>
      <c r="M50" s="82">
        <v>2203.2900000000004</v>
      </c>
    </row>
    <row r="51" spans="1:13" x14ac:dyDescent="0.25">
      <c r="A51" s="1" t="s">
        <v>69</v>
      </c>
      <c r="B51" s="82">
        <v>36000</v>
      </c>
      <c r="C51" s="82">
        <v>32708.94</v>
      </c>
      <c r="D51" s="82"/>
      <c r="E51" s="82"/>
      <c r="F51" s="82">
        <v>1008</v>
      </c>
      <c r="G51" s="82">
        <v>915.85</v>
      </c>
      <c r="H51" s="82"/>
      <c r="I51" s="82"/>
      <c r="J51" s="82"/>
      <c r="K51" s="82"/>
      <c r="L51" s="82">
        <v>37008</v>
      </c>
      <c r="M51" s="82">
        <v>33624.79</v>
      </c>
    </row>
    <row r="52" spans="1:13" x14ac:dyDescent="0.25">
      <c r="A52" s="1" t="s">
        <v>70</v>
      </c>
      <c r="B52" s="82">
        <v>153400</v>
      </c>
      <c r="C52" s="82">
        <v>112517.75999999999</v>
      </c>
      <c r="D52" s="82"/>
      <c r="E52" s="82"/>
      <c r="F52" s="82">
        <v>4295.2</v>
      </c>
      <c r="G52" s="82">
        <v>3150.5</v>
      </c>
      <c r="H52" s="82"/>
      <c r="I52" s="82"/>
      <c r="J52" s="82"/>
      <c r="K52" s="82"/>
      <c r="L52" s="82">
        <v>157695.20000000001</v>
      </c>
      <c r="M52" s="82">
        <v>115668.26</v>
      </c>
    </row>
    <row r="53" spans="1:13" x14ac:dyDescent="0.25">
      <c r="A53" s="1" t="s">
        <v>86</v>
      </c>
      <c r="B53" s="82">
        <v>4145</v>
      </c>
      <c r="C53" s="82">
        <v>0</v>
      </c>
      <c r="D53" s="82"/>
      <c r="E53" s="82"/>
      <c r="F53" s="82">
        <v>116.06</v>
      </c>
      <c r="G53" s="82">
        <v>0</v>
      </c>
      <c r="H53" s="82"/>
      <c r="I53" s="82"/>
      <c r="J53" s="82"/>
      <c r="K53" s="82"/>
      <c r="L53" s="82">
        <v>4261.0600000000004</v>
      </c>
      <c r="M53" s="82">
        <v>0</v>
      </c>
    </row>
    <row r="54" spans="1:13" x14ac:dyDescent="0.25">
      <c r="A54" s="1" t="s">
        <v>71</v>
      </c>
      <c r="B54" s="82">
        <v>17549</v>
      </c>
      <c r="C54" s="82">
        <v>9980.4</v>
      </c>
      <c r="D54" s="82"/>
      <c r="E54" s="82"/>
      <c r="F54" s="82">
        <v>491.37</v>
      </c>
      <c r="G54" s="82">
        <v>279.45</v>
      </c>
      <c r="H54" s="82"/>
      <c r="I54" s="82"/>
      <c r="J54" s="82"/>
      <c r="K54" s="82"/>
      <c r="L54" s="82">
        <v>18040.37</v>
      </c>
      <c r="M54" s="82">
        <v>10259.85</v>
      </c>
    </row>
    <row r="55" spans="1:13" x14ac:dyDescent="0.25">
      <c r="A55" s="1" t="s">
        <v>72</v>
      </c>
      <c r="B55" s="82">
        <v>23855</v>
      </c>
      <c r="C55" s="82">
        <v>6797.48</v>
      </c>
      <c r="D55" s="82"/>
      <c r="E55" s="82"/>
      <c r="F55" s="82">
        <v>794.95</v>
      </c>
      <c r="G55" s="82">
        <v>190.33</v>
      </c>
      <c r="H55" s="82">
        <v>4536</v>
      </c>
      <c r="I55" s="82">
        <v>0</v>
      </c>
      <c r="J55" s="82"/>
      <c r="K55" s="82"/>
      <c r="L55" s="82">
        <v>29185.95</v>
      </c>
      <c r="M55" s="82">
        <v>6987.8099999999995</v>
      </c>
    </row>
    <row r="56" spans="1:13" x14ac:dyDescent="0.25">
      <c r="A56" s="1" t="s">
        <v>73</v>
      </c>
      <c r="B56" s="82">
        <v>91692</v>
      </c>
      <c r="C56" s="82">
        <v>81347.12</v>
      </c>
      <c r="D56" s="82"/>
      <c r="E56" s="82"/>
      <c r="F56" s="82">
        <v>3718.88</v>
      </c>
      <c r="G56" s="82">
        <v>2967.02</v>
      </c>
      <c r="H56" s="82">
        <v>41125</v>
      </c>
      <c r="I56" s="82">
        <v>24617.88</v>
      </c>
      <c r="J56" s="82"/>
      <c r="K56" s="82"/>
      <c r="L56" s="82">
        <v>136535.88</v>
      </c>
      <c r="M56" s="82">
        <v>108932.02</v>
      </c>
    </row>
    <row r="57" spans="1:13" x14ac:dyDescent="0.25">
      <c r="A57" s="1" t="s">
        <v>87</v>
      </c>
      <c r="B57" s="82">
        <v>42500</v>
      </c>
      <c r="C57" s="82">
        <v>34845.61</v>
      </c>
      <c r="D57" s="82"/>
      <c r="E57" s="82"/>
      <c r="F57" s="82">
        <v>1190</v>
      </c>
      <c r="G57" s="82">
        <v>975.68</v>
      </c>
      <c r="H57" s="82"/>
      <c r="I57" s="82"/>
      <c r="J57" s="82"/>
      <c r="K57" s="82"/>
      <c r="L57" s="82">
        <v>43690</v>
      </c>
      <c r="M57" s="82">
        <v>35821.29</v>
      </c>
    </row>
    <row r="58" spans="1:13" x14ac:dyDescent="0.25">
      <c r="A58" s="1" t="s">
        <v>96</v>
      </c>
      <c r="B58" s="82">
        <v>4405</v>
      </c>
      <c r="C58" s="82">
        <v>4730.43</v>
      </c>
      <c r="D58" s="82"/>
      <c r="E58" s="82"/>
      <c r="F58" s="82">
        <v>1463.28</v>
      </c>
      <c r="G58" s="82">
        <v>1382.32</v>
      </c>
      <c r="H58" s="82">
        <v>47855</v>
      </c>
      <c r="I58" s="82">
        <v>44638.080000000002</v>
      </c>
      <c r="J58" s="82"/>
      <c r="K58" s="82"/>
      <c r="L58" s="82">
        <v>53723.28</v>
      </c>
      <c r="M58" s="82">
        <v>50750.83</v>
      </c>
    </row>
    <row r="59" spans="1:13" x14ac:dyDescent="0.25">
      <c r="A59" s="1" t="s">
        <v>74</v>
      </c>
      <c r="B59" s="82">
        <v>10500</v>
      </c>
      <c r="C59" s="82">
        <v>8505.26</v>
      </c>
      <c r="D59" s="82"/>
      <c r="E59" s="82"/>
      <c r="F59" s="82">
        <v>294</v>
      </c>
      <c r="G59" s="82">
        <v>238.15</v>
      </c>
      <c r="H59" s="82"/>
      <c r="I59" s="82"/>
      <c r="J59" s="82"/>
      <c r="K59" s="82"/>
      <c r="L59" s="82">
        <v>10794</v>
      </c>
      <c r="M59" s="82">
        <v>8743.41</v>
      </c>
    </row>
    <row r="60" spans="1:13" x14ac:dyDescent="0.25">
      <c r="A60" s="1" t="s">
        <v>385</v>
      </c>
      <c r="B60" s="82">
        <v>0</v>
      </c>
      <c r="C60" s="82">
        <v>25.96</v>
      </c>
      <c r="D60" s="82"/>
      <c r="E60" s="82"/>
      <c r="F60" s="82">
        <v>0</v>
      </c>
      <c r="G60" s="82">
        <v>0.73</v>
      </c>
      <c r="H60" s="82"/>
      <c r="I60" s="82"/>
      <c r="J60" s="82"/>
      <c r="K60" s="82"/>
      <c r="L60" s="82">
        <v>0</v>
      </c>
      <c r="M60" s="82">
        <v>26.69</v>
      </c>
    </row>
    <row r="61" spans="1:13" x14ac:dyDescent="0.25">
      <c r="A61" s="1" t="s">
        <v>223</v>
      </c>
      <c r="B61" s="82">
        <v>0</v>
      </c>
      <c r="C61" s="82">
        <v>93836</v>
      </c>
      <c r="D61" s="82"/>
      <c r="E61" s="82"/>
      <c r="F61" s="82">
        <v>8955</v>
      </c>
      <c r="G61" s="82">
        <v>89408.41</v>
      </c>
      <c r="H61" s="82"/>
      <c r="I61" s="82"/>
      <c r="J61" s="82"/>
      <c r="K61" s="82"/>
      <c r="L61" s="82">
        <v>8955</v>
      </c>
      <c r="M61" s="82">
        <v>183244.41</v>
      </c>
    </row>
    <row r="62" spans="1:13" x14ac:dyDescent="0.25">
      <c r="A62" s="1" t="s">
        <v>34</v>
      </c>
      <c r="B62" s="82">
        <v>75000</v>
      </c>
      <c r="C62" s="82">
        <v>57817.54</v>
      </c>
      <c r="D62" s="82"/>
      <c r="E62" s="82"/>
      <c r="F62" s="82">
        <v>2380</v>
      </c>
      <c r="G62" s="82">
        <v>1681.26</v>
      </c>
      <c r="H62" s="82">
        <v>10000</v>
      </c>
      <c r="I62" s="82">
        <v>2227.5</v>
      </c>
      <c r="J62" s="82"/>
      <c r="K62" s="82"/>
      <c r="L62" s="82">
        <v>87380</v>
      </c>
      <c r="M62" s="82">
        <v>61726.3</v>
      </c>
    </row>
    <row r="63" spans="1:13" x14ac:dyDescent="0.25">
      <c r="A63" s="1" t="s">
        <v>35</v>
      </c>
      <c r="B63" s="82">
        <v>374970</v>
      </c>
      <c r="C63" s="82">
        <v>335723.12</v>
      </c>
      <c r="D63" s="82"/>
      <c r="E63" s="82"/>
      <c r="F63" s="82">
        <v>12313.28</v>
      </c>
      <c r="G63" s="82">
        <v>10237.450000000001</v>
      </c>
      <c r="H63" s="82">
        <v>64790</v>
      </c>
      <c r="I63" s="82">
        <v>29899.98</v>
      </c>
      <c r="J63" s="82"/>
      <c r="K63" s="82"/>
      <c r="L63" s="82">
        <v>452073.28</v>
      </c>
      <c r="M63" s="82">
        <v>375860.55</v>
      </c>
    </row>
    <row r="64" spans="1:13" x14ac:dyDescent="0.25">
      <c r="A64" s="1" t="s">
        <v>75</v>
      </c>
      <c r="B64" s="82">
        <v>19795</v>
      </c>
      <c r="C64" s="82">
        <v>11384.22</v>
      </c>
      <c r="D64" s="82"/>
      <c r="E64" s="82"/>
      <c r="F64" s="82">
        <v>2776.96</v>
      </c>
      <c r="G64" s="82">
        <v>2393.1999999999998</v>
      </c>
      <c r="H64" s="82">
        <v>14864</v>
      </c>
      <c r="I64" s="82">
        <v>7817</v>
      </c>
      <c r="J64" s="82">
        <v>64518.25</v>
      </c>
      <c r="K64" s="82">
        <v>66269.899999999994</v>
      </c>
      <c r="L64" s="82">
        <v>101954.20999999999</v>
      </c>
      <c r="M64" s="82">
        <v>87864.319999999992</v>
      </c>
    </row>
    <row r="65" spans="1:13" x14ac:dyDescent="0.25">
      <c r="A65" s="1" t="s">
        <v>36</v>
      </c>
      <c r="B65" s="82">
        <v>10000</v>
      </c>
      <c r="C65" s="82">
        <v>7016.82</v>
      </c>
      <c r="D65" s="82"/>
      <c r="E65" s="82"/>
      <c r="F65" s="82">
        <v>6059.76</v>
      </c>
      <c r="G65" s="82">
        <v>5798.55</v>
      </c>
      <c r="H65" s="82">
        <v>7600</v>
      </c>
      <c r="I65" s="82">
        <v>7757.76</v>
      </c>
      <c r="J65" s="82">
        <v>198819.91</v>
      </c>
      <c r="K65" s="82">
        <v>192316.02</v>
      </c>
      <c r="L65" s="82">
        <v>222479.67</v>
      </c>
      <c r="M65" s="82">
        <v>212889.15</v>
      </c>
    </row>
    <row r="66" spans="1:13" x14ac:dyDescent="0.25">
      <c r="A66" s="1" t="s">
        <v>37</v>
      </c>
      <c r="B66" s="82">
        <v>28000</v>
      </c>
      <c r="C66" s="82">
        <v>21588.41</v>
      </c>
      <c r="D66" s="82"/>
      <c r="E66" s="82"/>
      <c r="F66" s="82">
        <v>1089.76</v>
      </c>
      <c r="G66" s="82">
        <v>891.57</v>
      </c>
      <c r="H66" s="82">
        <v>10920</v>
      </c>
      <c r="I66" s="82">
        <v>10253.280000000001</v>
      </c>
      <c r="J66" s="82"/>
      <c r="K66" s="82"/>
      <c r="L66" s="82">
        <v>40009.759999999995</v>
      </c>
      <c r="M66" s="82">
        <v>32733.260000000002</v>
      </c>
    </row>
    <row r="67" spans="1:13" x14ac:dyDescent="0.25">
      <c r="A67" s="1" t="s">
        <v>38</v>
      </c>
      <c r="B67" s="82">
        <v>32228</v>
      </c>
      <c r="C67" s="82">
        <v>25234.04</v>
      </c>
      <c r="D67" s="82"/>
      <c r="E67" s="82"/>
      <c r="F67" s="82">
        <v>902.38</v>
      </c>
      <c r="G67" s="82">
        <v>706.55</v>
      </c>
      <c r="H67" s="82"/>
      <c r="I67" s="82"/>
      <c r="J67" s="82"/>
      <c r="K67" s="82"/>
      <c r="L67" s="82">
        <v>33130.379999999997</v>
      </c>
      <c r="M67" s="82">
        <v>25940.59</v>
      </c>
    </row>
    <row r="68" spans="1:13" x14ac:dyDescent="0.25">
      <c r="A68" s="1" t="s">
        <v>39</v>
      </c>
      <c r="B68" s="82">
        <v>165147</v>
      </c>
      <c r="C68" s="82">
        <v>137628.94</v>
      </c>
      <c r="D68" s="82"/>
      <c r="E68" s="82"/>
      <c r="F68" s="82">
        <v>5689.26</v>
      </c>
      <c r="G68" s="82">
        <v>4194.6899999999996</v>
      </c>
      <c r="H68" s="82">
        <v>38041</v>
      </c>
      <c r="I68" s="82">
        <v>12181.41</v>
      </c>
      <c r="J68" s="82"/>
      <c r="K68" s="82"/>
      <c r="L68" s="82">
        <v>208877.26</v>
      </c>
      <c r="M68" s="82">
        <v>154005.04</v>
      </c>
    </row>
    <row r="69" spans="1:13" x14ac:dyDescent="0.25">
      <c r="A69" s="1" t="s">
        <v>22</v>
      </c>
      <c r="B69" s="82">
        <v>187340</v>
      </c>
      <c r="C69" s="82">
        <v>187437.19</v>
      </c>
      <c r="D69" s="82"/>
      <c r="E69" s="82"/>
      <c r="F69" s="82">
        <v>6169.52</v>
      </c>
      <c r="G69" s="82">
        <v>5302.11</v>
      </c>
      <c r="H69" s="82">
        <v>33000</v>
      </c>
      <c r="I69" s="82">
        <v>1924.01</v>
      </c>
      <c r="J69" s="82"/>
      <c r="K69" s="82"/>
      <c r="L69" s="82">
        <v>226509.52</v>
      </c>
      <c r="M69" s="82">
        <v>194663.31</v>
      </c>
    </row>
    <row r="70" spans="1:13" x14ac:dyDescent="0.25">
      <c r="A70" s="1" t="s">
        <v>40</v>
      </c>
      <c r="B70" s="82">
        <v>12300</v>
      </c>
      <c r="C70" s="82">
        <v>6469.56</v>
      </c>
      <c r="D70" s="82"/>
      <c r="E70" s="82"/>
      <c r="F70" s="82">
        <v>1774.55</v>
      </c>
      <c r="G70" s="82">
        <v>1787.83</v>
      </c>
      <c r="H70" s="82"/>
      <c r="I70" s="82"/>
      <c r="J70" s="82">
        <v>51076.95</v>
      </c>
      <c r="K70" s="82">
        <v>57381.55</v>
      </c>
      <c r="L70" s="82">
        <v>65151.5</v>
      </c>
      <c r="M70" s="82">
        <v>65638.94</v>
      </c>
    </row>
    <row r="71" spans="1:13" x14ac:dyDescent="0.25">
      <c r="A71" s="1" t="s">
        <v>41</v>
      </c>
      <c r="B71" s="82">
        <v>11985</v>
      </c>
      <c r="C71" s="82">
        <v>7641.5</v>
      </c>
      <c r="D71" s="82"/>
      <c r="E71" s="82"/>
      <c r="F71" s="82">
        <v>335.58</v>
      </c>
      <c r="G71" s="82">
        <v>213.96</v>
      </c>
      <c r="H71" s="82"/>
      <c r="I71" s="82"/>
      <c r="J71" s="82"/>
      <c r="K71" s="82"/>
      <c r="L71" s="82">
        <v>12320.58</v>
      </c>
      <c r="M71" s="82">
        <v>7855.46</v>
      </c>
    </row>
    <row r="72" spans="1:13" x14ac:dyDescent="0.25">
      <c r="A72" s="1" t="s">
        <v>42</v>
      </c>
      <c r="B72" s="82">
        <v>23520</v>
      </c>
      <c r="C72" s="82">
        <v>18648.86</v>
      </c>
      <c r="D72" s="82"/>
      <c r="E72" s="82"/>
      <c r="F72" s="82">
        <v>4652.96</v>
      </c>
      <c r="G72" s="82">
        <v>4558.5</v>
      </c>
      <c r="H72" s="82">
        <v>6900</v>
      </c>
      <c r="I72" s="82">
        <v>3150</v>
      </c>
      <c r="J72" s="82">
        <v>135757.16</v>
      </c>
      <c r="K72" s="82">
        <v>141004.79</v>
      </c>
      <c r="L72" s="82">
        <v>170830.12</v>
      </c>
      <c r="M72" s="82">
        <v>167362.15000000002</v>
      </c>
    </row>
    <row r="73" spans="1:13" x14ac:dyDescent="0.25">
      <c r="A73" s="1" t="s">
        <v>43</v>
      </c>
      <c r="B73" s="82">
        <v>9655</v>
      </c>
      <c r="C73" s="82">
        <v>6761.65</v>
      </c>
      <c r="D73" s="82"/>
      <c r="E73" s="82"/>
      <c r="F73" s="82">
        <v>270.33999999999997</v>
      </c>
      <c r="G73" s="82">
        <v>189.33</v>
      </c>
      <c r="H73" s="82"/>
      <c r="I73" s="82"/>
      <c r="J73" s="82"/>
      <c r="K73" s="82"/>
      <c r="L73" s="82">
        <v>9925.34</v>
      </c>
      <c r="M73" s="82">
        <v>6950.98</v>
      </c>
    </row>
    <row r="74" spans="1:13" x14ac:dyDescent="0.25">
      <c r="A74" s="1" t="s">
        <v>44</v>
      </c>
      <c r="B74" s="82">
        <v>60000</v>
      </c>
      <c r="C74" s="82">
        <v>47167.27</v>
      </c>
      <c r="D74" s="82"/>
      <c r="E74" s="82"/>
      <c r="F74" s="82">
        <v>1680</v>
      </c>
      <c r="G74" s="82">
        <v>1320.68</v>
      </c>
      <c r="H74" s="82"/>
      <c r="I74" s="82"/>
      <c r="J74" s="82"/>
      <c r="K74" s="82"/>
      <c r="L74" s="82">
        <v>61680</v>
      </c>
      <c r="M74" s="82">
        <v>48487.95</v>
      </c>
    </row>
    <row r="75" spans="1:13" x14ac:dyDescent="0.25">
      <c r="A75" s="1" t="s">
        <v>45</v>
      </c>
      <c r="B75" s="82">
        <v>30100</v>
      </c>
      <c r="C75" s="82">
        <v>23390.13</v>
      </c>
      <c r="D75" s="82"/>
      <c r="E75" s="82"/>
      <c r="F75" s="82">
        <v>1928.95</v>
      </c>
      <c r="G75" s="82">
        <v>1327.04</v>
      </c>
      <c r="H75" s="82">
        <v>38791</v>
      </c>
      <c r="I75" s="82">
        <v>24003.87</v>
      </c>
      <c r="J75" s="82"/>
      <c r="K75" s="82"/>
      <c r="L75" s="82">
        <v>70819.95</v>
      </c>
      <c r="M75" s="82">
        <v>48721.04</v>
      </c>
    </row>
    <row r="76" spans="1:13" x14ac:dyDescent="0.25">
      <c r="A76" s="1" t="s">
        <v>46</v>
      </c>
      <c r="B76" s="82">
        <v>40000</v>
      </c>
      <c r="C76" s="82">
        <v>33066.18</v>
      </c>
      <c r="D76" s="82"/>
      <c r="E76" s="82"/>
      <c r="F76" s="82">
        <v>1120</v>
      </c>
      <c r="G76" s="82">
        <v>925.85</v>
      </c>
      <c r="H76" s="82"/>
      <c r="I76" s="82"/>
      <c r="J76" s="82"/>
      <c r="K76" s="82"/>
      <c r="L76" s="82">
        <v>41120</v>
      </c>
      <c r="M76" s="82">
        <v>33992.03</v>
      </c>
    </row>
    <row r="77" spans="1:13" x14ac:dyDescent="0.25">
      <c r="A77" s="1" t="s">
        <v>47</v>
      </c>
      <c r="B77" s="82">
        <v>6300</v>
      </c>
      <c r="C77" s="82">
        <v>5626.84</v>
      </c>
      <c r="D77" s="82">
        <v>0</v>
      </c>
      <c r="E77" s="82">
        <v>5145.1400000000003</v>
      </c>
      <c r="F77" s="82">
        <v>5600.3</v>
      </c>
      <c r="G77" s="82">
        <v>4809.6400000000003</v>
      </c>
      <c r="H77" s="82">
        <v>18500</v>
      </c>
      <c r="I77" s="82">
        <v>6794.21</v>
      </c>
      <c r="J77" s="82">
        <v>175210.55</v>
      </c>
      <c r="K77" s="82">
        <v>159351.65</v>
      </c>
      <c r="L77" s="82">
        <v>205610.84999999998</v>
      </c>
      <c r="M77" s="82">
        <v>181727.47999999998</v>
      </c>
    </row>
    <row r="78" spans="1:13" x14ac:dyDescent="0.25">
      <c r="A78" s="1" t="s">
        <v>48</v>
      </c>
      <c r="B78" s="82">
        <v>6000</v>
      </c>
      <c r="C78" s="82">
        <v>3290.31</v>
      </c>
      <c r="D78" s="82"/>
      <c r="E78" s="82"/>
      <c r="F78" s="82">
        <v>823.2</v>
      </c>
      <c r="G78" s="82">
        <v>324.81</v>
      </c>
      <c r="H78" s="82">
        <v>23400</v>
      </c>
      <c r="I78" s="82">
        <v>8310.1299999999992</v>
      </c>
      <c r="J78" s="82"/>
      <c r="K78" s="82"/>
      <c r="L78" s="82">
        <v>30223.200000000001</v>
      </c>
      <c r="M78" s="82">
        <v>11925.25</v>
      </c>
    </row>
    <row r="79" spans="1:13" x14ac:dyDescent="0.25">
      <c r="A79" s="1" t="s">
        <v>49</v>
      </c>
      <c r="B79" s="82">
        <v>1900</v>
      </c>
      <c r="C79" s="82">
        <v>1109.94</v>
      </c>
      <c r="D79" s="82"/>
      <c r="E79" s="82"/>
      <c r="F79" s="82">
        <v>188.66</v>
      </c>
      <c r="G79" s="82">
        <v>132.66999999999999</v>
      </c>
      <c r="H79" s="82">
        <v>4838</v>
      </c>
      <c r="I79" s="82">
        <v>3628.2</v>
      </c>
      <c r="J79" s="82"/>
      <c r="K79" s="82"/>
      <c r="L79" s="82">
        <v>6926.66</v>
      </c>
      <c r="M79" s="82">
        <v>4870.8099999999995</v>
      </c>
    </row>
    <row r="80" spans="1:13" x14ac:dyDescent="0.25">
      <c r="A80" s="1" t="s">
        <v>50</v>
      </c>
      <c r="B80" s="82">
        <v>35000</v>
      </c>
      <c r="C80" s="82">
        <v>26617.58</v>
      </c>
      <c r="D80" s="82"/>
      <c r="E80" s="82"/>
      <c r="F80" s="82">
        <v>2038.4</v>
      </c>
      <c r="G80" s="82">
        <v>1626.17</v>
      </c>
      <c r="H80" s="82">
        <v>37800</v>
      </c>
      <c r="I80" s="82">
        <v>31459.98</v>
      </c>
      <c r="J80" s="82"/>
      <c r="K80" s="82"/>
      <c r="L80" s="82">
        <v>74838.399999999994</v>
      </c>
      <c r="M80" s="82">
        <v>59703.729999999996</v>
      </c>
    </row>
    <row r="81" spans="1:13" x14ac:dyDescent="0.25">
      <c r="A81" s="1" t="s">
        <v>51</v>
      </c>
      <c r="B81" s="82">
        <v>30650</v>
      </c>
      <c r="C81" s="82">
        <v>5322.59</v>
      </c>
      <c r="D81" s="82"/>
      <c r="E81" s="82"/>
      <c r="F81" s="82">
        <v>4828.1899999999996</v>
      </c>
      <c r="G81" s="82">
        <v>3891.61</v>
      </c>
      <c r="H81" s="82">
        <v>35040</v>
      </c>
      <c r="I81" s="82">
        <v>24007.919999999998</v>
      </c>
      <c r="J81" s="82">
        <v>106745.28</v>
      </c>
      <c r="K81" s="82">
        <v>109655.62</v>
      </c>
      <c r="L81" s="82">
        <v>177263.47</v>
      </c>
      <c r="M81" s="82">
        <v>142877.74</v>
      </c>
    </row>
    <row r="82" spans="1:13" x14ac:dyDescent="0.25">
      <c r="A82" s="1" t="s">
        <v>52</v>
      </c>
      <c r="B82" s="82">
        <v>5250</v>
      </c>
      <c r="C82" s="82">
        <v>5609.27</v>
      </c>
      <c r="D82" s="82"/>
      <c r="E82" s="82"/>
      <c r="F82" s="82">
        <v>147</v>
      </c>
      <c r="G82" s="82">
        <v>157.06</v>
      </c>
      <c r="H82" s="82"/>
      <c r="I82" s="82"/>
      <c r="J82" s="82"/>
      <c r="K82" s="82"/>
      <c r="L82" s="82">
        <v>5397</v>
      </c>
      <c r="M82" s="82">
        <v>5766.3300000000008</v>
      </c>
    </row>
    <row r="83" spans="1:13" x14ac:dyDescent="0.25">
      <c r="A83" s="1" t="s">
        <v>53</v>
      </c>
      <c r="B83" s="82">
        <v>6000</v>
      </c>
      <c r="C83" s="82">
        <v>1383.93</v>
      </c>
      <c r="D83" s="82"/>
      <c r="E83" s="82"/>
      <c r="F83" s="82">
        <v>168</v>
      </c>
      <c r="G83" s="82">
        <v>38.75</v>
      </c>
      <c r="H83" s="82"/>
      <c r="I83" s="82"/>
      <c r="J83" s="82"/>
      <c r="K83" s="82"/>
      <c r="L83" s="82">
        <v>6168</v>
      </c>
      <c r="M83" s="82">
        <v>1422.68</v>
      </c>
    </row>
    <row r="84" spans="1:13" x14ac:dyDescent="0.25">
      <c r="A84" s="1" t="s">
        <v>224</v>
      </c>
      <c r="B84" s="82">
        <v>0</v>
      </c>
      <c r="C84" s="82">
        <v>5.51</v>
      </c>
      <c r="D84" s="82"/>
      <c r="E84" s="82"/>
      <c r="F84" s="82">
        <v>0</v>
      </c>
      <c r="G84" s="82">
        <v>0.15</v>
      </c>
      <c r="H84" s="82">
        <v>0</v>
      </c>
      <c r="I84" s="82">
        <v>0</v>
      </c>
      <c r="J84" s="82"/>
      <c r="K84" s="82"/>
      <c r="L84" s="82">
        <v>0</v>
      </c>
      <c r="M84" s="82">
        <v>5.66</v>
      </c>
    </row>
    <row r="85" spans="1:13" x14ac:dyDescent="0.25">
      <c r="A85" s="1" t="s">
        <v>54</v>
      </c>
      <c r="B85" s="82">
        <v>64089</v>
      </c>
      <c r="C85" s="82">
        <v>63051.02</v>
      </c>
      <c r="D85" s="82"/>
      <c r="E85" s="82"/>
      <c r="F85" s="82">
        <v>1794.49</v>
      </c>
      <c r="G85" s="82">
        <v>1765.43</v>
      </c>
      <c r="H85" s="82"/>
      <c r="I85" s="82"/>
      <c r="J85" s="82"/>
      <c r="K85" s="82"/>
      <c r="L85" s="82">
        <v>65883.490000000005</v>
      </c>
      <c r="M85" s="82">
        <v>64816.45</v>
      </c>
    </row>
    <row r="86" spans="1:13" x14ac:dyDescent="0.25">
      <c r="A86" s="1" t="s">
        <v>55</v>
      </c>
      <c r="B86" s="82">
        <v>19912</v>
      </c>
      <c r="C86" s="82">
        <v>17860.650000000001</v>
      </c>
      <c r="D86" s="82"/>
      <c r="E86" s="82"/>
      <c r="F86" s="82">
        <v>1630.55</v>
      </c>
      <c r="G86" s="82">
        <v>976</v>
      </c>
      <c r="H86" s="82">
        <v>38322</v>
      </c>
      <c r="I86" s="82">
        <v>16996.28</v>
      </c>
      <c r="J86" s="82"/>
      <c r="K86" s="82"/>
      <c r="L86" s="82">
        <v>59864.55</v>
      </c>
      <c r="M86" s="82">
        <v>35832.93</v>
      </c>
    </row>
    <row r="87" spans="1:13" x14ac:dyDescent="0.25">
      <c r="A87" s="1" t="s">
        <v>56</v>
      </c>
      <c r="B87" s="82">
        <v>6500</v>
      </c>
      <c r="C87" s="82">
        <v>5848.5</v>
      </c>
      <c r="D87" s="82"/>
      <c r="E87" s="82"/>
      <c r="F87" s="82">
        <v>2589.44</v>
      </c>
      <c r="G87" s="82">
        <v>1847.66</v>
      </c>
      <c r="H87" s="82">
        <v>85980</v>
      </c>
      <c r="I87" s="82">
        <v>60139.7</v>
      </c>
      <c r="J87" s="82"/>
      <c r="K87" s="82"/>
      <c r="L87" s="82">
        <v>95069.440000000002</v>
      </c>
      <c r="M87" s="82">
        <v>67835.86</v>
      </c>
    </row>
    <row r="88" spans="1:13" x14ac:dyDescent="0.25">
      <c r="A88" s="1" t="s">
        <v>57</v>
      </c>
      <c r="B88" s="82">
        <v>9300</v>
      </c>
      <c r="C88" s="82">
        <v>8310.07</v>
      </c>
      <c r="D88" s="82"/>
      <c r="E88" s="82"/>
      <c r="F88" s="82">
        <v>260.39999999999998</v>
      </c>
      <c r="G88" s="82">
        <v>232.68</v>
      </c>
      <c r="H88" s="82"/>
      <c r="I88" s="82"/>
      <c r="J88" s="82"/>
      <c r="K88" s="82"/>
      <c r="L88" s="82">
        <v>9560.4</v>
      </c>
      <c r="M88" s="82">
        <v>8542.75</v>
      </c>
    </row>
    <row r="89" spans="1:13" x14ac:dyDescent="0.25">
      <c r="A89" s="1" t="s">
        <v>58</v>
      </c>
      <c r="B89" s="82">
        <v>8000</v>
      </c>
      <c r="C89" s="82">
        <v>2995.72</v>
      </c>
      <c r="D89" s="82"/>
      <c r="E89" s="82"/>
      <c r="F89" s="82">
        <v>224</v>
      </c>
      <c r="G89" s="82">
        <v>83.88</v>
      </c>
      <c r="H89" s="82"/>
      <c r="I89" s="82"/>
      <c r="J89" s="82"/>
      <c r="K89" s="82"/>
      <c r="L89" s="82">
        <v>8224</v>
      </c>
      <c r="M89" s="82">
        <v>3079.6</v>
      </c>
    </row>
    <row r="90" spans="1:13" x14ac:dyDescent="0.25">
      <c r="A90" s="1" t="s">
        <v>59</v>
      </c>
      <c r="B90" s="82">
        <v>16500</v>
      </c>
      <c r="C90" s="82">
        <v>8560.4500000000007</v>
      </c>
      <c r="D90" s="82"/>
      <c r="E90" s="82"/>
      <c r="F90" s="82">
        <v>462</v>
      </c>
      <c r="G90" s="82">
        <v>239.69</v>
      </c>
      <c r="H90" s="82"/>
      <c r="I90" s="82"/>
      <c r="J90" s="82"/>
      <c r="K90" s="82"/>
      <c r="L90" s="82">
        <v>16962</v>
      </c>
      <c r="M90" s="82">
        <v>8800.1400000000012</v>
      </c>
    </row>
    <row r="91" spans="1:13" x14ac:dyDescent="0.25">
      <c r="A91" s="1" t="s">
        <v>113</v>
      </c>
      <c r="B91" s="82">
        <v>43000</v>
      </c>
      <c r="C91" s="82">
        <v>15237.11</v>
      </c>
      <c r="D91" s="82"/>
      <c r="E91" s="82"/>
      <c r="F91" s="82">
        <v>1204</v>
      </c>
      <c r="G91" s="82">
        <v>426.64</v>
      </c>
      <c r="H91" s="82"/>
      <c r="I91" s="82"/>
      <c r="J91" s="82"/>
      <c r="K91" s="82"/>
      <c r="L91" s="82">
        <v>44204</v>
      </c>
      <c r="M91" s="82">
        <v>15663.75</v>
      </c>
    </row>
    <row r="92" spans="1:13" x14ac:dyDescent="0.25">
      <c r="A92" s="1" t="s">
        <v>114</v>
      </c>
      <c r="B92" s="82">
        <v>100000</v>
      </c>
      <c r="C92" s="82">
        <v>11.12</v>
      </c>
      <c r="D92" s="82"/>
      <c r="E92" s="82"/>
      <c r="F92" s="82">
        <v>2800</v>
      </c>
      <c r="G92" s="82">
        <v>0.31</v>
      </c>
      <c r="H92" s="82"/>
      <c r="I92" s="82"/>
      <c r="J92" s="82"/>
      <c r="K92" s="82"/>
      <c r="L92" s="82">
        <v>102800</v>
      </c>
      <c r="M92" s="82">
        <v>11.43</v>
      </c>
    </row>
    <row r="93" spans="1:13" x14ac:dyDescent="0.25">
      <c r="A93" s="1" t="s">
        <v>115</v>
      </c>
      <c r="B93" s="82">
        <v>1000</v>
      </c>
      <c r="C93" s="82">
        <v>0</v>
      </c>
      <c r="D93" s="82"/>
      <c r="E93" s="82"/>
      <c r="F93" s="82">
        <v>28</v>
      </c>
      <c r="G93" s="82">
        <v>0</v>
      </c>
      <c r="H93" s="82"/>
      <c r="I93" s="82"/>
      <c r="J93" s="82"/>
      <c r="K93" s="82"/>
      <c r="L93" s="82">
        <v>1028</v>
      </c>
      <c r="M93" s="82">
        <v>0</v>
      </c>
    </row>
    <row r="94" spans="1:13" x14ac:dyDescent="0.25">
      <c r="A94" s="1" t="s">
        <v>107</v>
      </c>
      <c r="B94" s="82">
        <v>10000</v>
      </c>
      <c r="C94" s="82">
        <v>3070.57</v>
      </c>
      <c r="D94" s="82"/>
      <c r="E94" s="82"/>
      <c r="F94" s="82">
        <v>280</v>
      </c>
      <c r="G94" s="82">
        <v>85.98</v>
      </c>
      <c r="H94" s="82"/>
      <c r="I94" s="82"/>
      <c r="J94" s="82"/>
      <c r="K94" s="82"/>
      <c r="L94" s="82">
        <v>10280</v>
      </c>
      <c r="M94" s="82">
        <v>3156.55</v>
      </c>
    </row>
    <row r="95" spans="1:13" x14ac:dyDescent="0.25">
      <c r="A95" s="1" t="s">
        <v>60</v>
      </c>
      <c r="B95" s="82">
        <v>16000</v>
      </c>
      <c r="C95" s="82">
        <v>15645.98</v>
      </c>
      <c r="D95" s="82"/>
      <c r="E95" s="82"/>
      <c r="F95" s="82">
        <v>5256.18</v>
      </c>
      <c r="G95" s="82">
        <v>5263.35</v>
      </c>
      <c r="H95" s="82">
        <v>19500</v>
      </c>
      <c r="I95" s="82">
        <v>12503.04</v>
      </c>
      <c r="J95" s="82">
        <v>152220.79999999999</v>
      </c>
      <c r="K95" s="82">
        <v>159828.07999999999</v>
      </c>
      <c r="L95" s="82">
        <v>192976.97999999998</v>
      </c>
      <c r="M95" s="82">
        <v>193240.44999999998</v>
      </c>
    </row>
    <row r="96" spans="1:13" x14ac:dyDescent="0.25">
      <c r="A96" s="1" t="s">
        <v>61</v>
      </c>
      <c r="B96" s="82">
        <v>893676</v>
      </c>
      <c r="C96" s="82">
        <v>0</v>
      </c>
      <c r="D96" s="82">
        <v>88000</v>
      </c>
      <c r="E96" s="82">
        <v>0</v>
      </c>
      <c r="F96" s="82"/>
      <c r="G96" s="82"/>
      <c r="H96" s="82">
        <v>234875</v>
      </c>
      <c r="I96" s="82">
        <v>0</v>
      </c>
      <c r="J96" s="82">
        <v>540000</v>
      </c>
      <c r="K96" s="82">
        <v>0</v>
      </c>
      <c r="L96" s="82">
        <v>1756551</v>
      </c>
      <c r="M96" s="82">
        <v>0</v>
      </c>
    </row>
    <row r="97" spans="1:13" x14ac:dyDescent="0.25">
      <c r="A97" s="1" t="s">
        <v>62</v>
      </c>
      <c r="B97" s="82">
        <v>20500</v>
      </c>
      <c r="C97" s="82">
        <v>8304.24</v>
      </c>
      <c r="D97" s="82">
        <v>2500</v>
      </c>
      <c r="E97" s="82">
        <v>4833</v>
      </c>
      <c r="F97" s="82">
        <v>3255.44</v>
      </c>
      <c r="G97" s="82">
        <v>367.83</v>
      </c>
      <c r="H97" s="82">
        <v>6480</v>
      </c>
      <c r="I97" s="82">
        <v>4833</v>
      </c>
      <c r="J97" s="82"/>
      <c r="K97" s="82"/>
      <c r="L97" s="82">
        <v>32735.439999999999</v>
      </c>
      <c r="M97" s="82">
        <v>18338.07</v>
      </c>
    </row>
    <row r="98" spans="1:13" x14ac:dyDescent="0.25">
      <c r="A98" s="1" t="s">
        <v>108</v>
      </c>
      <c r="B98" s="82">
        <v>500</v>
      </c>
      <c r="C98" s="82">
        <v>0</v>
      </c>
      <c r="D98" s="82"/>
      <c r="E98" s="82"/>
      <c r="F98" s="82">
        <v>14</v>
      </c>
      <c r="G98" s="82">
        <v>0</v>
      </c>
      <c r="H98" s="82"/>
      <c r="I98" s="82"/>
      <c r="J98" s="82"/>
      <c r="K98" s="82"/>
      <c r="L98" s="82">
        <v>514</v>
      </c>
      <c r="M98" s="82">
        <v>0</v>
      </c>
    </row>
    <row r="99" spans="1:13" x14ac:dyDescent="0.25">
      <c r="A99" s="1" t="s">
        <v>225</v>
      </c>
      <c r="B99" s="82"/>
      <c r="C99" s="82"/>
      <c r="D99" s="82"/>
      <c r="E99" s="82"/>
      <c r="F99" s="82"/>
      <c r="G99" s="82"/>
      <c r="H99" s="82">
        <v>0</v>
      </c>
      <c r="I99" s="82">
        <v>0</v>
      </c>
      <c r="J99" s="82"/>
      <c r="K99" s="82"/>
      <c r="L99" s="82">
        <v>0</v>
      </c>
      <c r="M99" s="82">
        <v>0</v>
      </c>
    </row>
    <row r="100" spans="1:13" x14ac:dyDescent="0.25">
      <c r="A100" s="1" t="s">
        <v>227</v>
      </c>
      <c r="B100" s="82">
        <v>5931727</v>
      </c>
      <c r="C100" s="82">
        <v>2065035.3499999999</v>
      </c>
      <c r="D100" s="82">
        <v>193500</v>
      </c>
      <c r="E100" s="82">
        <v>55178.14</v>
      </c>
      <c r="F100" s="82">
        <v>196595.15999999995</v>
      </c>
      <c r="G100" s="82">
        <v>222238.43</v>
      </c>
      <c r="H100" s="82">
        <v>1978333</v>
      </c>
      <c r="I100" s="82">
        <v>545587.43999999994</v>
      </c>
      <c r="J100" s="82">
        <v>2421814.7599999998</v>
      </c>
      <c r="K100" s="82">
        <v>948015.12</v>
      </c>
      <c r="L100" s="82">
        <v>10721969.92</v>
      </c>
      <c r="M100" s="82">
        <v>3836054.4800000009</v>
      </c>
    </row>
  </sheetData>
  <pageMargins left="0.7" right="0.7" top="0.75" bottom="0.75" header="0.3" footer="0.3"/>
  <pageSetup orientation="portrait" horizontalDpi="1200" verticalDpi="1200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C000"/>
  </sheetPr>
  <dimension ref="A1:P260"/>
  <sheetViews>
    <sheetView topLeftCell="A224" workbookViewId="0">
      <pane xSplit="1" topLeftCell="G1" activePane="topRight" state="frozen"/>
      <selection pane="topRight" activeCell="B1" sqref="B1:B1048576"/>
    </sheetView>
  </sheetViews>
  <sheetFormatPr defaultColWidth="8" defaultRowHeight="13.2" x14ac:dyDescent="0.25"/>
  <cols>
    <col min="1" max="4" width="23.44140625" customWidth="1"/>
    <col min="5" max="5" width="67" bestFit="1" customWidth="1"/>
    <col min="6" max="14" width="23.44140625" customWidth="1"/>
  </cols>
  <sheetData>
    <row r="1" spans="1:16" x14ac:dyDescent="0.25">
      <c r="A1" s="8" t="s">
        <v>221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6" x14ac:dyDescent="0.25">
      <c r="A2" s="7" t="s">
        <v>23</v>
      </c>
      <c r="B2" s="7"/>
    </row>
    <row r="3" spans="1:16" x14ac:dyDescent="0.25">
      <c r="A3" s="7" t="s">
        <v>220</v>
      </c>
      <c r="B3" s="7"/>
    </row>
    <row r="4" spans="1:16" x14ac:dyDescent="0.25">
      <c r="A4" s="7" t="s">
        <v>218</v>
      </c>
      <c r="B4" s="7"/>
    </row>
    <row r="5" spans="1:16" x14ac:dyDescent="0.25">
      <c r="A5" s="7" t="s">
        <v>209</v>
      </c>
      <c r="B5" s="7"/>
    </row>
    <row r="6" spans="1:16" x14ac:dyDescent="0.25">
      <c r="A6" s="7" t="s">
        <v>217</v>
      </c>
      <c r="B6" s="7"/>
    </row>
    <row r="7" spans="1:16" x14ac:dyDescent="0.25">
      <c r="A7" s="7" t="s">
        <v>216</v>
      </c>
      <c r="B7" s="7"/>
    </row>
    <row r="8" spans="1:16" x14ac:dyDescent="0.25">
      <c r="A8" s="7" t="s">
        <v>214</v>
      </c>
      <c r="B8" s="7"/>
    </row>
    <row r="9" spans="1:16" x14ac:dyDescent="0.25">
      <c r="A9" s="7" t="s">
        <v>212</v>
      </c>
      <c r="B9" s="7"/>
    </row>
    <row r="10" spans="1:16" x14ac:dyDescent="0.25">
      <c r="A10" s="2"/>
      <c r="B10" s="2"/>
    </row>
    <row r="11" spans="1:16" s="34" customFormat="1" ht="52.8" x14ac:dyDescent="0.25">
      <c r="A11" s="33" t="s">
        <v>222</v>
      </c>
      <c r="B11" s="33" t="s">
        <v>23</v>
      </c>
      <c r="C11" s="33" t="s">
        <v>210</v>
      </c>
      <c r="D11" s="33" t="s">
        <v>209</v>
      </c>
      <c r="E11" s="33" t="s">
        <v>208</v>
      </c>
      <c r="F11" s="33" t="s">
        <v>207</v>
      </c>
      <c r="G11" s="33" t="s">
        <v>206</v>
      </c>
      <c r="H11" s="33" t="s">
        <v>205</v>
      </c>
      <c r="I11" s="33" t="s">
        <v>204</v>
      </c>
      <c r="J11" s="33" t="s">
        <v>203</v>
      </c>
      <c r="K11" s="33" t="s">
        <v>202</v>
      </c>
      <c r="L11" s="33"/>
      <c r="M11" s="33" t="s">
        <v>201</v>
      </c>
      <c r="N11" s="33"/>
      <c r="O11" s="33" t="s">
        <v>200</v>
      </c>
      <c r="P11" s="33" t="s">
        <v>199</v>
      </c>
    </row>
    <row r="12" spans="1:16" x14ac:dyDescent="0.25">
      <c r="A12" s="2" t="s">
        <v>198</v>
      </c>
      <c r="B12" s="2" t="s">
        <v>25</v>
      </c>
      <c r="C12" s="2" t="s">
        <v>118</v>
      </c>
      <c r="D12" s="2" t="s">
        <v>117</v>
      </c>
      <c r="E12" s="2" t="s">
        <v>121</v>
      </c>
      <c r="F12" s="11">
        <v>11765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16" x14ac:dyDescent="0.25">
      <c r="A13" s="2" t="s">
        <v>198</v>
      </c>
      <c r="B13" s="2" t="s">
        <v>25</v>
      </c>
      <c r="C13" s="2" t="s">
        <v>118</v>
      </c>
      <c r="D13" s="2" t="s">
        <v>117</v>
      </c>
      <c r="E13" s="2" t="s">
        <v>123</v>
      </c>
      <c r="F13" s="11">
        <v>1000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16" x14ac:dyDescent="0.25">
      <c r="A14" s="2" t="s">
        <v>198</v>
      </c>
      <c r="B14" s="2" t="s">
        <v>25</v>
      </c>
      <c r="C14" s="2" t="s">
        <v>118</v>
      </c>
      <c r="D14" s="2" t="s">
        <v>117</v>
      </c>
      <c r="E14" s="2" t="s">
        <v>120</v>
      </c>
      <c r="F14" s="11">
        <v>4736.41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16" x14ac:dyDescent="0.25">
      <c r="A15" s="2" t="s">
        <v>198</v>
      </c>
      <c r="B15" s="2" t="s">
        <v>25</v>
      </c>
      <c r="C15" s="2" t="s">
        <v>118</v>
      </c>
      <c r="D15" s="2" t="s">
        <v>117</v>
      </c>
      <c r="E15" s="2" t="s">
        <v>116</v>
      </c>
      <c r="F15" s="11">
        <v>57160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16" x14ac:dyDescent="0.25">
      <c r="A16" s="2" t="s">
        <v>198</v>
      </c>
      <c r="B16" s="2" t="s">
        <v>25</v>
      </c>
      <c r="C16" s="2" t="s">
        <v>118</v>
      </c>
      <c r="D16" s="2" t="s">
        <v>117</v>
      </c>
      <c r="E16" s="2" t="s">
        <v>125</v>
      </c>
      <c r="F16" s="11">
        <v>64766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</row>
    <row r="17" spans="1:16" x14ac:dyDescent="0.25">
      <c r="A17" s="2" t="s">
        <v>254</v>
      </c>
      <c r="B17" s="2" t="s">
        <v>109</v>
      </c>
      <c r="C17" s="2" t="s">
        <v>118</v>
      </c>
      <c r="D17" s="2" t="s">
        <v>117</v>
      </c>
      <c r="E17" s="2" t="s">
        <v>121</v>
      </c>
      <c r="F17" s="11">
        <v>1000</v>
      </c>
      <c r="G17" s="11">
        <v>0</v>
      </c>
      <c r="H17" s="11">
        <v>1000</v>
      </c>
      <c r="I17" s="4">
        <v>0</v>
      </c>
      <c r="J17" s="4">
        <v>0</v>
      </c>
      <c r="K17" s="5">
        <v>0</v>
      </c>
      <c r="L17" s="25"/>
      <c r="M17" s="11">
        <v>0</v>
      </c>
      <c r="N17" s="25"/>
      <c r="O17" s="4">
        <v>1000</v>
      </c>
      <c r="P17" s="3">
        <v>1</v>
      </c>
    </row>
    <row r="18" spans="1:16" x14ac:dyDescent="0.25">
      <c r="A18" s="2" t="s">
        <v>254</v>
      </c>
      <c r="B18" s="2" t="s">
        <v>109</v>
      </c>
      <c r="C18" s="2" t="s">
        <v>118</v>
      </c>
      <c r="D18" s="2" t="s">
        <v>117</v>
      </c>
      <c r="E18" s="2" t="s">
        <v>120</v>
      </c>
      <c r="F18" s="11">
        <v>28</v>
      </c>
      <c r="G18" s="11">
        <v>0</v>
      </c>
      <c r="H18" s="11">
        <v>28</v>
      </c>
      <c r="I18" s="4">
        <v>0</v>
      </c>
      <c r="J18" s="4">
        <v>0</v>
      </c>
      <c r="K18" s="5">
        <v>0</v>
      </c>
      <c r="L18" s="25"/>
      <c r="M18" s="11">
        <v>0</v>
      </c>
      <c r="N18" s="25"/>
      <c r="O18" s="4">
        <v>28</v>
      </c>
      <c r="P18" s="3">
        <v>1</v>
      </c>
    </row>
    <row r="19" spans="1:16" x14ac:dyDescent="0.25">
      <c r="A19" s="2" t="s">
        <v>255</v>
      </c>
      <c r="B19" s="2" t="s">
        <v>110</v>
      </c>
      <c r="C19" s="2" t="s">
        <v>256</v>
      </c>
      <c r="D19" s="2" t="s">
        <v>117</v>
      </c>
      <c r="E19" s="2" t="s">
        <v>121</v>
      </c>
      <c r="F19" s="11">
        <v>0</v>
      </c>
      <c r="G19" s="11">
        <v>21620</v>
      </c>
      <c r="H19" s="11">
        <v>21620</v>
      </c>
      <c r="I19" s="4">
        <v>18333</v>
      </c>
      <c r="J19" s="4">
        <v>0</v>
      </c>
      <c r="K19" s="5">
        <v>0</v>
      </c>
      <c r="L19" s="25"/>
      <c r="M19" s="11">
        <v>18333</v>
      </c>
      <c r="N19" s="25"/>
      <c r="O19" s="4">
        <v>3287</v>
      </c>
      <c r="P19" s="3">
        <v>0.152035</v>
      </c>
    </row>
    <row r="20" spans="1:16" x14ac:dyDescent="0.25">
      <c r="A20" s="2" t="s">
        <v>255</v>
      </c>
      <c r="B20" s="2" t="s">
        <v>110</v>
      </c>
      <c r="C20" s="2" t="s">
        <v>257</v>
      </c>
      <c r="D20" s="2" t="s">
        <v>117</v>
      </c>
      <c r="E20" s="2" t="s">
        <v>121</v>
      </c>
      <c r="F20" s="11">
        <v>0</v>
      </c>
      <c r="G20" s="11">
        <v>18170</v>
      </c>
      <c r="H20" s="11">
        <v>18170</v>
      </c>
      <c r="I20" s="4">
        <v>0</v>
      </c>
      <c r="J20" s="4">
        <v>0</v>
      </c>
      <c r="K20" s="5">
        <v>0</v>
      </c>
      <c r="L20" s="25"/>
      <c r="M20" s="11">
        <v>0</v>
      </c>
      <c r="N20" s="25"/>
      <c r="O20" s="4">
        <v>18170</v>
      </c>
      <c r="P20" s="3">
        <v>1</v>
      </c>
    </row>
    <row r="21" spans="1:16" x14ac:dyDescent="0.25">
      <c r="A21" s="2" t="s">
        <v>255</v>
      </c>
      <c r="B21" s="2" t="s">
        <v>110</v>
      </c>
      <c r="C21" s="2" t="s">
        <v>381</v>
      </c>
      <c r="D21" s="2" t="s">
        <v>117</v>
      </c>
      <c r="E21" s="2" t="s">
        <v>121</v>
      </c>
      <c r="F21" s="11">
        <v>0</v>
      </c>
      <c r="G21" s="11">
        <v>18975</v>
      </c>
      <c r="H21" s="11">
        <v>18975</v>
      </c>
      <c r="I21" s="4">
        <v>7998</v>
      </c>
      <c r="J21" s="4">
        <v>0</v>
      </c>
      <c r="K21" s="5">
        <v>0</v>
      </c>
      <c r="L21" s="25"/>
      <c r="M21" s="11">
        <v>7998</v>
      </c>
      <c r="N21" s="25"/>
      <c r="O21" s="4">
        <v>10977</v>
      </c>
      <c r="P21" s="3">
        <v>0.57849799999999996</v>
      </c>
    </row>
    <row r="22" spans="1:16" x14ac:dyDescent="0.25">
      <c r="A22" s="2" t="s">
        <v>255</v>
      </c>
      <c r="B22" s="2" t="s">
        <v>110</v>
      </c>
      <c r="C22" s="2" t="s">
        <v>118</v>
      </c>
      <c r="D22" s="2" t="s">
        <v>117</v>
      </c>
      <c r="E22" s="2" t="s">
        <v>121</v>
      </c>
      <c r="F22" s="11">
        <v>250000</v>
      </c>
      <c r="G22" s="11">
        <v>-58765</v>
      </c>
      <c r="H22" s="11">
        <v>191235</v>
      </c>
      <c r="I22" s="4">
        <v>124845.62</v>
      </c>
      <c r="J22" s="4">
        <v>0</v>
      </c>
      <c r="K22" s="5">
        <v>0</v>
      </c>
      <c r="L22" s="25"/>
      <c r="M22" s="11">
        <v>124845.62</v>
      </c>
      <c r="N22" s="25"/>
      <c r="O22" s="4">
        <v>66389.38</v>
      </c>
      <c r="P22" s="3">
        <v>0.347161</v>
      </c>
    </row>
    <row r="23" spans="1:16" x14ac:dyDescent="0.25">
      <c r="A23" s="2" t="s">
        <v>255</v>
      </c>
      <c r="B23" s="2" t="s">
        <v>110</v>
      </c>
      <c r="C23" s="2" t="s">
        <v>118</v>
      </c>
      <c r="D23" s="2" t="s">
        <v>117</v>
      </c>
      <c r="E23" s="2" t="s">
        <v>120</v>
      </c>
      <c r="F23" s="11">
        <v>7000</v>
      </c>
      <c r="G23" s="11">
        <v>0</v>
      </c>
      <c r="H23" s="11">
        <v>7000</v>
      </c>
      <c r="I23" s="4">
        <v>4232.93</v>
      </c>
      <c r="J23" s="4">
        <v>0</v>
      </c>
      <c r="K23" s="5">
        <v>0</v>
      </c>
      <c r="L23" s="25"/>
      <c r="M23" s="11">
        <v>4232.93</v>
      </c>
      <c r="N23" s="25"/>
      <c r="O23" s="4">
        <v>2767.07</v>
      </c>
      <c r="P23" s="3">
        <v>0.39529599999999998</v>
      </c>
    </row>
    <row r="24" spans="1:16" x14ac:dyDescent="0.25">
      <c r="A24" s="2" t="s">
        <v>382</v>
      </c>
      <c r="B24" s="2" t="s">
        <v>383</v>
      </c>
      <c r="C24" s="2" t="s">
        <v>118</v>
      </c>
      <c r="D24" s="2" t="s">
        <v>117</v>
      </c>
      <c r="E24" s="2" t="s">
        <v>121</v>
      </c>
      <c r="F24" s="11">
        <v>10000</v>
      </c>
      <c r="G24" s="11">
        <v>0</v>
      </c>
      <c r="H24" s="11">
        <v>10000</v>
      </c>
      <c r="I24" s="4">
        <v>1750</v>
      </c>
      <c r="J24" s="4">
        <v>0</v>
      </c>
      <c r="K24" s="5">
        <v>0</v>
      </c>
      <c r="L24" s="25"/>
      <c r="M24" s="11">
        <v>1750</v>
      </c>
      <c r="N24" s="25"/>
      <c r="O24" s="4">
        <v>8250</v>
      </c>
      <c r="P24" s="3">
        <v>0.82499999999999996</v>
      </c>
    </row>
    <row r="25" spans="1:16" x14ac:dyDescent="0.25">
      <c r="A25" s="2" t="s">
        <v>382</v>
      </c>
      <c r="B25" s="2" t="s">
        <v>383</v>
      </c>
      <c r="C25" s="2" t="s">
        <v>118</v>
      </c>
      <c r="D25" s="2" t="s">
        <v>117</v>
      </c>
      <c r="E25" s="2" t="s">
        <v>120</v>
      </c>
      <c r="F25" s="11">
        <v>280</v>
      </c>
      <c r="G25" s="11">
        <v>0</v>
      </c>
      <c r="H25" s="11">
        <v>280</v>
      </c>
      <c r="I25" s="4">
        <v>28023.59</v>
      </c>
      <c r="J25" s="4">
        <v>0</v>
      </c>
      <c r="K25" s="5">
        <v>0</v>
      </c>
      <c r="L25" s="25"/>
      <c r="M25" s="11">
        <v>28023.59</v>
      </c>
      <c r="N25" s="25"/>
      <c r="O25" s="4">
        <v>-27743.59</v>
      </c>
      <c r="P25" s="3">
        <v>-99.084249999999997</v>
      </c>
    </row>
    <row r="26" spans="1:16" x14ac:dyDescent="0.25">
      <c r="A26" s="2" t="s">
        <v>261</v>
      </c>
      <c r="B26" s="2" t="s">
        <v>111</v>
      </c>
      <c r="C26" s="2" t="s">
        <v>262</v>
      </c>
      <c r="D26" s="2" t="s">
        <v>117</v>
      </c>
      <c r="E26" s="2" t="s">
        <v>121</v>
      </c>
      <c r="F26" s="11">
        <v>0</v>
      </c>
      <c r="G26" s="11">
        <v>850000</v>
      </c>
      <c r="H26" s="11">
        <v>850000</v>
      </c>
      <c r="I26" s="4">
        <v>0</v>
      </c>
      <c r="J26" s="4">
        <v>0</v>
      </c>
      <c r="K26" s="5">
        <v>0</v>
      </c>
      <c r="L26" s="25"/>
      <c r="M26" s="11">
        <v>0</v>
      </c>
      <c r="N26" s="25"/>
      <c r="O26" s="4">
        <v>850000</v>
      </c>
      <c r="P26" s="3">
        <v>1</v>
      </c>
    </row>
    <row r="27" spans="1:16" x14ac:dyDescent="0.25">
      <c r="A27" s="2" t="s">
        <v>261</v>
      </c>
      <c r="B27" s="2" t="s">
        <v>111</v>
      </c>
      <c r="C27" s="2" t="s">
        <v>118</v>
      </c>
      <c r="D27" s="2" t="s">
        <v>117</v>
      </c>
      <c r="E27" s="2" t="s">
        <v>121</v>
      </c>
      <c r="F27" s="11">
        <v>1600000</v>
      </c>
      <c r="G27" s="11">
        <v>-850000</v>
      </c>
      <c r="H27" s="11">
        <v>750000</v>
      </c>
      <c r="I27" s="4">
        <v>0</v>
      </c>
      <c r="J27" s="4">
        <v>0</v>
      </c>
      <c r="K27" s="5">
        <v>0</v>
      </c>
      <c r="L27" s="25"/>
      <c r="M27" s="11">
        <v>0</v>
      </c>
      <c r="N27" s="25"/>
      <c r="O27" s="4">
        <v>750000</v>
      </c>
      <c r="P27" s="3">
        <v>1</v>
      </c>
    </row>
    <row r="28" spans="1:16" x14ac:dyDescent="0.25">
      <c r="A28" s="2" t="s">
        <v>261</v>
      </c>
      <c r="B28" s="2" t="s">
        <v>111</v>
      </c>
      <c r="C28" s="2" t="s">
        <v>118</v>
      </c>
      <c r="D28" s="2" t="s">
        <v>117</v>
      </c>
      <c r="E28" s="2" t="s">
        <v>123</v>
      </c>
      <c r="F28" s="11">
        <v>0</v>
      </c>
      <c r="G28" s="11">
        <v>0</v>
      </c>
      <c r="H28" s="11">
        <v>0</v>
      </c>
      <c r="I28" s="4">
        <v>45000</v>
      </c>
      <c r="J28" s="4">
        <v>0</v>
      </c>
      <c r="K28" s="5">
        <v>0</v>
      </c>
      <c r="L28" s="25"/>
      <c r="M28" s="11">
        <v>45000</v>
      </c>
      <c r="N28" s="25"/>
      <c r="O28" s="4">
        <v>-45000</v>
      </c>
      <c r="P28" s="3">
        <v>0</v>
      </c>
    </row>
    <row r="29" spans="1:16" x14ac:dyDescent="0.25">
      <c r="A29" s="2" t="s">
        <v>261</v>
      </c>
      <c r="B29" s="2" t="s">
        <v>111</v>
      </c>
      <c r="C29" s="2" t="s">
        <v>118</v>
      </c>
      <c r="D29" s="2" t="s">
        <v>117</v>
      </c>
      <c r="E29" s="2" t="s">
        <v>120</v>
      </c>
      <c r="F29" s="11">
        <v>44800</v>
      </c>
      <c r="G29" s="11">
        <v>0</v>
      </c>
      <c r="H29" s="11">
        <v>44800</v>
      </c>
      <c r="I29" s="4">
        <v>0</v>
      </c>
      <c r="J29" s="4">
        <v>0</v>
      </c>
      <c r="K29" s="5">
        <v>0</v>
      </c>
      <c r="L29" s="25"/>
      <c r="M29" s="11">
        <v>0</v>
      </c>
      <c r="N29" s="25"/>
      <c r="O29" s="4">
        <v>44800</v>
      </c>
      <c r="P29" s="3">
        <v>1</v>
      </c>
    </row>
    <row r="30" spans="1:16" x14ac:dyDescent="0.25">
      <c r="A30" s="2" t="s">
        <v>263</v>
      </c>
      <c r="B30" s="2" t="s">
        <v>99</v>
      </c>
      <c r="C30" s="2" t="s">
        <v>118</v>
      </c>
      <c r="D30" s="2" t="s">
        <v>117</v>
      </c>
      <c r="E30" s="2" t="s">
        <v>120</v>
      </c>
      <c r="F30" s="11">
        <v>289.35000000000002</v>
      </c>
      <c r="G30" s="11">
        <v>0</v>
      </c>
      <c r="H30" s="11">
        <v>289.35000000000002</v>
      </c>
      <c r="I30" s="4">
        <v>62.58</v>
      </c>
      <c r="J30" s="4">
        <v>0</v>
      </c>
      <c r="K30" s="5">
        <v>0</v>
      </c>
      <c r="L30" s="25"/>
      <c r="M30" s="11">
        <v>62.58</v>
      </c>
      <c r="N30" s="25"/>
      <c r="O30" s="4">
        <v>226.77</v>
      </c>
      <c r="P30" s="3">
        <v>0.78372200000000003</v>
      </c>
    </row>
    <row r="31" spans="1:16" x14ac:dyDescent="0.25">
      <c r="A31" s="2" t="s">
        <v>263</v>
      </c>
      <c r="B31" s="2" t="s">
        <v>99</v>
      </c>
      <c r="C31" s="2" t="s">
        <v>118</v>
      </c>
      <c r="D31" s="2" t="s">
        <v>117</v>
      </c>
      <c r="E31" s="2" t="s">
        <v>116</v>
      </c>
      <c r="F31" s="11">
        <v>10334</v>
      </c>
      <c r="G31" s="11">
        <v>0</v>
      </c>
      <c r="H31" s="11">
        <v>10334</v>
      </c>
      <c r="I31" s="4">
        <v>2235</v>
      </c>
      <c r="J31" s="4">
        <v>0</v>
      </c>
      <c r="K31" s="5">
        <v>0</v>
      </c>
      <c r="L31" s="25"/>
      <c r="M31" s="11">
        <v>2235</v>
      </c>
      <c r="N31" s="25"/>
      <c r="O31" s="4">
        <v>8099</v>
      </c>
      <c r="P31" s="3">
        <v>0.78372399999999998</v>
      </c>
    </row>
    <row r="32" spans="1:16" x14ac:dyDescent="0.25">
      <c r="A32" s="2" t="s">
        <v>264</v>
      </c>
      <c r="B32" s="2" t="s">
        <v>100</v>
      </c>
      <c r="C32" s="2" t="s">
        <v>118</v>
      </c>
      <c r="D32" s="2" t="s">
        <v>117</v>
      </c>
      <c r="E32" s="2" t="s">
        <v>121</v>
      </c>
      <c r="F32" s="11">
        <v>2000</v>
      </c>
      <c r="G32" s="11">
        <v>0</v>
      </c>
      <c r="H32" s="11">
        <v>2000</v>
      </c>
      <c r="I32" s="4">
        <v>3009.55</v>
      </c>
      <c r="J32" s="4">
        <v>0</v>
      </c>
      <c r="K32" s="5">
        <v>0</v>
      </c>
      <c r="L32" s="25"/>
      <c r="M32" s="11">
        <v>3009.55</v>
      </c>
      <c r="N32" s="25"/>
      <c r="O32" s="4">
        <v>-1009.55</v>
      </c>
      <c r="P32" s="3">
        <v>-0.50477499999999997</v>
      </c>
    </row>
    <row r="33" spans="1:16" x14ac:dyDescent="0.25">
      <c r="A33" s="2" t="s">
        <v>264</v>
      </c>
      <c r="B33" s="2" t="s">
        <v>100</v>
      </c>
      <c r="C33" s="2" t="s">
        <v>118</v>
      </c>
      <c r="D33" s="2" t="s">
        <v>117</v>
      </c>
      <c r="E33" s="2" t="s">
        <v>120</v>
      </c>
      <c r="F33" s="11">
        <v>56</v>
      </c>
      <c r="G33" s="11">
        <v>0</v>
      </c>
      <c r="H33" s="11">
        <v>56</v>
      </c>
      <c r="I33" s="4">
        <v>84.27</v>
      </c>
      <c r="J33" s="4">
        <v>0</v>
      </c>
      <c r="K33" s="5">
        <v>0</v>
      </c>
      <c r="L33" s="25"/>
      <c r="M33" s="11">
        <v>84.27</v>
      </c>
      <c r="N33" s="25"/>
      <c r="O33" s="4">
        <v>-28.27</v>
      </c>
      <c r="P33" s="3">
        <v>-0.50482099999999996</v>
      </c>
    </row>
    <row r="34" spans="1:16" x14ac:dyDescent="0.25">
      <c r="A34" s="2" t="s">
        <v>265</v>
      </c>
      <c r="B34" s="2" t="s">
        <v>101</v>
      </c>
      <c r="C34" s="2" t="s">
        <v>118</v>
      </c>
      <c r="D34" s="2" t="s">
        <v>117</v>
      </c>
      <c r="E34" s="2" t="s">
        <v>121</v>
      </c>
      <c r="F34" s="11">
        <v>5000</v>
      </c>
      <c r="G34" s="11">
        <v>0</v>
      </c>
      <c r="H34" s="11">
        <v>5000</v>
      </c>
      <c r="I34" s="4">
        <v>0</v>
      </c>
      <c r="J34" s="4">
        <v>0</v>
      </c>
      <c r="K34" s="5">
        <v>0</v>
      </c>
      <c r="L34" s="25"/>
      <c r="M34" s="11">
        <v>0</v>
      </c>
      <c r="N34" s="25"/>
      <c r="O34" s="4">
        <v>5000</v>
      </c>
      <c r="P34" s="3">
        <v>1</v>
      </c>
    </row>
    <row r="35" spans="1:16" x14ac:dyDescent="0.25">
      <c r="A35" s="2" t="s">
        <v>265</v>
      </c>
      <c r="B35" s="2" t="s">
        <v>101</v>
      </c>
      <c r="C35" s="2" t="s">
        <v>118</v>
      </c>
      <c r="D35" s="2" t="s">
        <v>117</v>
      </c>
      <c r="E35" s="2" t="s">
        <v>120</v>
      </c>
      <c r="F35" s="11">
        <v>140</v>
      </c>
      <c r="G35" s="11">
        <v>0</v>
      </c>
      <c r="H35" s="11">
        <v>140</v>
      </c>
      <c r="I35" s="4">
        <v>0</v>
      </c>
      <c r="J35" s="4">
        <v>0</v>
      </c>
      <c r="K35" s="5">
        <v>0</v>
      </c>
      <c r="L35" s="25"/>
      <c r="M35" s="11">
        <v>0</v>
      </c>
      <c r="N35" s="25"/>
      <c r="O35" s="4">
        <v>140</v>
      </c>
      <c r="P35" s="3">
        <v>1</v>
      </c>
    </row>
    <row r="36" spans="1:16" x14ac:dyDescent="0.25">
      <c r="A36" s="2" t="s">
        <v>266</v>
      </c>
      <c r="B36" s="2" t="s">
        <v>102</v>
      </c>
      <c r="C36" s="2" t="s">
        <v>118</v>
      </c>
      <c r="D36" s="2" t="s">
        <v>117</v>
      </c>
      <c r="E36" s="2" t="s">
        <v>121</v>
      </c>
      <c r="F36" s="11">
        <v>20000</v>
      </c>
      <c r="G36" s="11">
        <v>0</v>
      </c>
      <c r="H36" s="11">
        <v>20000</v>
      </c>
      <c r="I36" s="4">
        <v>1170.5899999999999</v>
      </c>
      <c r="J36" s="4">
        <v>0</v>
      </c>
      <c r="K36" s="5">
        <v>0</v>
      </c>
      <c r="L36" s="25"/>
      <c r="M36" s="11">
        <v>1170.5899999999999</v>
      </c>
      <c r="N36" s="25"/>
      <c r="O36" s="4">
        <v>18829.41</v>
      </c>
      <c r="P36" s="3">
        <v>0.94147099999999995</v>
      </c>
    </row>
    <row r="37" spans="1:16" x14ac:dyDescent="0.25">
      <c r="A37" s="2" t="s">
        <v>266</v>
      </c>
      <c r="B37" s="2" t="s">
        <v>102</v>
      </c>
      <c r="C37" s="2" t="s">
        <v>118</v>
      </c>
      <c r="D37" s="2" t="s">
        <v>117</v>
      </c>
      <c r="E37" s="2" t="s">
        <v>120</v>
      </c>
      <c r="F37" s="11">
        <v>560</v>
      </c>
      <c r="G37" s="11">
        <v>0</v>
      </c>
      <c r="H37" s="11">
        <v>560</v>
      </c>
      <c r="I37" s="4">
        <v>32.78</v>
      </c>
      <c r="J37" s="4">
        <v>0</v>
      </c>
      <c r="K37" s="5">
        <v>0</v>
      </c>
      <c r="L37" s="25"/>
      <c r="M37" s="11">
        <v>32.78</v>
      </c>
      <c r="N37" s="25"/>
      <c r="O37" s="4">
        <v>527.22</v>
      </c>
      <c r="P37" s="3">
        <v>0.94146399999999997</v>
      </c>
    </row>
    <row r="38" spans="1:16" x14ac:dyDescent="0.25">
      <c r="A38" s="2" t="s">
        <v>267</v>
      </c>
      <c r="B38" s="2" t="s">
        <v>103</v>
      </c>
      <c r="C38" s="2" t="s">
        <v>118</v>
      </c>
      <c r="D38" s="2" t="s">
        <v>117</v>
      </c>
      <c r="E38" s="2" t="s">
        <v>121</v>
      </c>
      <c r="F38" s="11">
        <v>30000</v>
      </c>
      <c r="G38" s="11">
        <v>0</v>
      </c>
      <c r="H38" s="11">
        <v>30000</v>
      </c>
      <c r="I38" s="4">
        <v>23978.46</v>
      </c>
      <c r="J38" s="4">
        <v>0</v>
      </c>
      <c r="K38" s="5">
        <v>0</v>
      </c>
      <c r="L38" s="25"/>
      <c r="M38" s="11">
        <v>23978.46</v>
      </c>
      <c r="N38" s="25"/>
      <c r="O38" s="4">
        <v>6021.54</v>
      </c>
      <c r="P38" s="3">
        <v>0.20071800000000001</v>
      </c>
    </row>
    <row r="39" spans="1:16" x14ac:dyDescent="0.25">
      <c r="A39" s="2" t="s">
        <v>267</v>
      </c>
      <c r="B39" s="2" t="s">
        <v>103</v>
      </c>
      <c r="C39" s="2" t="s">
        <v>118</v>
      </c>
      <c r="D39" s="2" t="s">
        <v>117</v>
      </c>
      <c r="E39" s="2" t="s">
        <v>120</v>
      </c>
      <c r="F39" s="11">
        <v>840</v>
      </c>
      <c r="G39" s="11">
        <v>0</v>
      </c>
      <c r="H39" s="11">
        <v>840</v>
      </c>
      <c r="I39" s="4">
        <v>671.4</v>
      </c>
      <c r="J39" s="4">
        <v>0</v>
      </c>
      <c r="K39" s="5">
        <v>0</v>
      </c>
      <c r="L39" s="25"/>
      <c r="M39" s="11">
        <v>671.4</v>
      </c>
      <c r="N39" s="25"/>
      <c r="O39" s="4">
        <v>168.6</v>
      </c>
      <c r="P39" s="3">
        <v>0.200714</v>
      </c>
    </row>
    <row r="40" spans="1:16" x14ac:dyDescent="0.25">
      <c r="A40" s="2" t="s">
        <v>268</v>
      </c>
      <c r="B40" s="2" t="s">
        <v>104</v>
      </c>
      <c r="C40" s="2" t="s">
        <v>118</v>
      </c>
      <c r="D40" s="2" t="s">
        <v>117</v>
      </c>
      <c r="E40" s="2" t="s">
        <v>121</v>
      </c>
      <c r="F40" s="11">
        <v>5000</v>
      </c>
      <c r="G40" s="11">
        <v>0</v>
      </c>
      <c r="H40" s="11">
        <v>5000</v>
      </c>
      <c r="I40" s="4">
        <v>1400</v>
      </c>
      <c r="J40" s="4">
        <v>0</v>
      </c>
      <c r="K40" s="5">
        <v>0</v>
      </c>
      <c r="L40" s="25"/>
      <c r="M40" s="11">
        <v>1400</v>
      </c>
      <c r="N40" s="25"/>
      <c r="O40" s="4">
        <v>3600</v>
      </c>
      <c r="P40" s="3">
        <v>0.72</v>
      </c>
    </row>
    <row r="41" spans="1:16" x14ac:dyDescent="0.25">
      <c r="A41" s="2" t="s">
        <v>268</v>
      </c>
      <c r="B41" s="2" t="s">
        <v>104</v>
      </c>
      <c r="C41" s="2" t="s">
        <v>118</v>
      </c>
      <c r="D41" s="2" t="s">
        <v>117</v>
      </c>
      <c r="E41" s="2" t="s">
        <v>120</v>
      </c>
      <c r="F41" s="11">
        <v>140</v>
      </c>
      <c r="G41" s="11">
        <v>0</v>
      </c>
      <c r="H41" s="11">
        <v>140</v>
      </c>
      <c r="I41" s="4">
        <v>39.200000000000003</v>
      </c>
      <c r="J41" s="4">
        <v>0</v>
      </c>
      <c r="K41" s="5">
        <v>0</v>
      </c>
      <c r="L41" s="25"/>
      <c r="M41" s="11">
        <v>39.200000000000003</v>
      </c>
      <c r="N41" s="25"/>
      <c r="O41" s="4">
        <v>100.8</v>
      </c>
      <c r="P41" s="3">
        <v>0.72</v>
      </c>
    </row>
    <row r="42" spans="1:16" x14ac:dyDescent="0.25">
      <c r="A42" s="2" t="s">
        <v>269</v>
      </c>
      <c r="B42" s="2" t="s">
        <v>105</v>
      </c>
      <c r="C42" s="2" t="s">
        <v>118</v>
      </c>
      <c r="D42" s="2" t="s">
        <v>117</v>
      </c>
      <c r="E42" s="2" t="s">
        <v>121</v>
      </c>
      <c r="F42" s="11">
        <v>10000</v>
      </c>
      <c r="G42" s="11">
        <v>0</v>
      </c>
      <c r="H42" s="11">
        <v>10000</v>
      </c>
      <c r="I42" s="4">
        <v>0</v>
      </c>
      <c r="J42" s="4">
        <v>0</v>
      </c>
      <c r="K42" s="5">
        <v>0</v>
      </c>
      <c r="L42" s="25"/>
      <c r="M42" s="11">
        <v>0</v>
      </c>
      <c r="N42" s="25"/>
      <c r="O42" s="4">
        <v>10000</v>
      </c>
      <c r="P42" s="3">
        <v>1</v>
      </c>
    </row>
    <row r="43" spans="1:16" x14ac:dyDescent="0.25">
      <c r="A43" s="2" t="s">
        <v>269</v>
      </c>
      <c r="B43" s="2" t="s">
        <v>105</v>
      </c>
      <c r="C43" s="2" t="s">
        <v>118</v>
      </c>
      <c r="D43" s="2" t="s">
        <v>117</v>
      </c>
      <c r="E43" s="2" t="s">
        <v>120</v>
      </c>
      <c r="F43" s="11">
        <v>280</v>
      </c>
      <c r="G43" s="11">
        <v>0</v>
      </c>
      <c r="H43" s="11">
        <v>280</v>
      </c>
      <c r="I43" s="4">
        <v>7841</v>
      </c>
      <c r="J43" s="4">
        <v>0</v>
      </c>
      <c r="K43" s="5">
        <v>0</v>
      </c>
      <c r="L43" s="25"/>
      <c r="M43" s="11">
        <v>7841</v>
      </c>
      <c r="N43" s="25"/>
      <c r="O43" s="4">
        <v>-7561</v>
      </c>
      <c r="P43" s="3">
        <v>-27.003571000000001</v>
      </c>
    </row>
    <row r="44" spans="1:16" x14ac:dyDescent="0.25">
      <c r="A44" s="2" t="s">
        <v>270</v>
      </c>
      <c r="B44" s="2" t="s">
        <v>106</v>
      </c>
      <c r="C44" s="2" t="s">
        <v>118</v>
      </c>
      <c r="D44" s="2" t="s">
        <v>117</v>
      </c>
      <c r="E44" s="2" t="s">
        <v>121</v>
      </c>
      <c r="F44" s="11">
        <v>7000</v>
      </c>
      <c r="G44" s="11">
        <v>0</v>
      </c>
      <c r="H44" s="11">
        <v>7000</v>
      </c>
      <c r="I44" s="4">
        <v>129</v>
      </c>
      <c r="J44" s="4">
        <v>0</v>
      </c>
      <c r="K44" s="5">
        <v>0</v>
      </c>
      <c r="L44" s="25"/>
      <c r="M44" s="11">
        <v>129</v>
      </c>
      <c r="N44" s="25"/>
      <c r="O44" s="4">
        <v>6871</v>
      </c>
      <c r="P44" s="3">
        <v>0.98157099999999997</v>
      </c>
    </row>
    <row r="45" spans="1:16" x14ac:dyDescent="0.25">
      <c r="A45" s="2" t="s">
        <v>270</v>
      </c>
      <c r="B45" s="2" t="s">
        <v>106</v>
      </c>
      <c r="C45" s="2" t="s">
        <v>118</v>
      </c>
      <c r="D45" s="2" t="s">
        <v>117</v>
      </c>
      <c r="E45" s="2" t="s">
        <v>120</v>
      </c>
      <c r="F45" s="11">
        <v>196</v>
      </c>
      <c r="G45" s="11">
        <v>0</v>
      </c>
      <c r="H45" s="11">
        <v>196</v>
      </c>
      <c r="I45" s="4">
        <v>3.61</v>
      </c>
      <c r="J45" s="4">
        <v>0</v>
      </c>
      <c r="K45" s="5">
        <v>0</v>
      </c>
      <c r="L45" s="25"/>
      <c r="M45" s="11">
        <v>3.61</v>
      </c>
      <c r="N45" s="25"/>
      <c r="O45" s="4">
        <v>192.39</v>
      </c>
      <c r="P45" s="3">
        <v>0.98158199999999995</v>
      </c>
    </row>
    <row r="46" spans="1:16" x14ac:dyDescent="0.25">
      <c r="A46" s="2" t="s">
        <v>197</v>
      </c>
      <c r="B46" s="2" t="s">
        <v>26</v>
      </c>
      <c r="C46" s="2" t="s">
        <v>118</v>
      </c>
      <c r="D46" s="2" t="s">
        <v>117</v>
      </c>
      <c r="E46" s="2" t="s">
        <v>121</v>
      </c>
      <c r="F46" s="11">
        <v>124465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6" x14ac:dyDescent="0.25">
      <c r="A47" s="2" t="s">
        <v>197</v>
      </c>
      <c r="B47" s="2" t="s">
        <v>26</v>
      </c>
      <c r="C47" s="2" t="s">
        <v>118</v>
      </c>
      <c r="D47" s="2" t="s">
        <v>117</v>
      </c>
      <c r="E47" s="2" t="s">
        <v>123</v>
      </c>
      <c r="F47" s="11">
        <v>1000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6" x14ac:dyDescent="0.25">
      <c r="A48" s="2" t="s">
        <v>197</v>
      </c>
      <c r="B48" s="2" t="s">
        <v>26</v>
      </c>
      <c r="C48" s="2" t="s">
        <v>118</v>
      </c>
      <c r="D48" s="2" t="s">
        <v>117</v>
      </c>
      <c r="E48" s="2" t="s">
        <v>120</v>
      </c>
      <c r="F48" s="11">
        <v>6219.42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6" x14ac:dyDescent="0.25">
      <c r="A49" s="2" t="s">
        <v>197</v>
      </c>
      <c r="B49" s="2" t="s">
        <v>26</v>
      </c>
      <c r="C49" s="2" t="s">
        <v>118</v>
      </c>
      <c r="D49" s="2" t="s">
        <v>117</v>
      </c>
      <c r="E49" s="2" t="s">
        <v>116</v>
      </c>
      <c r="F49" s="11">
        <v>61943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6" x14ac:dyDescent="0.25">
      <c r="A50" s="2" t="s">
        <v>196</v>
      </c>
      <c r="B50" s="2" t="s">
        <v>27</v>
      </c>
      <c r="C50" s="2" t="s">
        <v>118</v>
      </c>
      <c r="D50" s="2" t="s">
        <v>117</v>
      </c>
      <c r="E50" s="2" t="s">
        <v>125</v>
      </c>
      <c r="F50" s="11">
        <v>119548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6" x14ac:dyDescent="0.25">
      <c r="A51" s="2" t="s">
        <v>196</v>
      </c>
      <c r="B51" s="2" t="s">
        <v>27</v>
      </c>
      <c r="C51" s="2" t="s">
        <v>118</v>
      </c>
      <c r="D51" s="2" t="s">
        <v>117</v>
      </c>
      <c r="E51" s="2" t="s">
        <v>116</v>
      </c>
      <c r="F51" s="11">
        <v>82465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6" x14ac:dyDescent="0.25">
      <c r="A52" s="2" t="s">
        <v>196</v>
      </c>
      <c r="B52" s="2" t="s">
        <v>27</v>
      </c>
      <c r="C52" s="2" t="s">
        <v>118</v>
      </c>
      <c r="D52" s="2" t="s">
        <v>117</v>
      </c>
      <c r="E52" s="2" t="s">
        <v>121</v>
      </c>
      <c r="F52" s="11">
        <v>36545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6" x14ac:dyDescent="0.25">
      <c r="A53" s="2" t="s">
        <v>195</v>
      </c>
      <c r="B53" s="2" t="s">
        <v>28</v>
      </c>
      <c r="C53" s="2" t="s">
        <v>118</v>
      </c>
      <c r="D53" s="2" t="s">
        <v>117</v>
      </c>
      <c r="E53" s="2" t="s">
        <v>121</v>
      </c>
      <c r="F53" s="11">
        <v>93390</v>
      </c>
      <c r="G53" s="11">
        <v>0</v>
      </c>
      <c r="H53" s="11">
        <v>93390</v>
      </c>
      <c r="I53" s="4">
        <v>62454.26</v>
      </c>
      <c r="J53" s="4">
        <v>0</v>
      </c>
      <c r="K53" s="5">
        <v>0</v>
      </c>
      <c r="L53" s="25"/>
      <c r="M53" s="11">
        <v>62454.26</v>
      </c>
      <c r="N53" s="25"/>
      <c r="O53" s="4">
        <v>30935.74</v>
      </c>
      <c r="P53" s="3">
        <v>0.33125300000000002</v>
      </c>
    </row>
    <row r="54" spans="1:16" x14ac:dyDescent="0.25">
      <c r="A54" s="2" t="s">
        <v>195</v>
      </c>
      <c r="B54" s="2" t="s">
        <v>28</v>
      </c>
      <c r="C54" s="2" t="s">
        <v>118</v>
      </c>
      <c r="D54" s="2" t="s">
        <v>117</v>
      </c>
      <c r="E54" s="2" t="s">
        <v>120</v>
      </c>
      <c r="F54" s="11">
        <v>3365.04</v>
      </c>
      <c r="G54" s="11">
        <v>0</v>
      </c>
      <c r="H54" s="11">
        <v>3365.04</v>
      </c>
      <c r="I54" s="4">
        <v>2166.36</v>
      </c>
      <c r="J54" s="4">
        <v>0</v>
      </c>
      <c r="K54" s="5">
        <v>0</v>
      </c>
      <c r="L54" s="25"/>
      <c r="M54" s="11">
        <v>2166.36</v>
      </c>
      <c r="N54" s="25"/>
      <c r="O54" s="4">
        <v>1198.68</v>
      </c>
      <c r="P54" s="3">
        <v>0.35621599999999998</v>
      </c>
    </row>
    <row r="55" spans="1:16" x14ac:dyDescent="0.25">
      <c r="A55" s="2" t="s">
        <v>195</v>
      </c>
      <c r="B55" s="2" t="s">
        <v>28</v>
      </c>
      <c r="C55" s="2" t="s">
        <v>118</v>
      </c>
      <c r="D55" s="2" t="s">
        <v>117</v>
      </c>
      <c r="E55" s="2" t="s">
        <v>116</v>
      </c>
      <c r="F55" s="11">
        <v>26790</v>
      </c>
      <c r="G55" s="11">
        <v>0</v>
      </c>
      <c r="H55" s="11">
        <v>26790</v>
      </c>
      <c r="I55" s="4">
        <v>14915.81</v>
      </c>
      <c r="J55" s="4">
        <v>0</v>
      </c>
      <c r="K55" s="5">
        <v>0</v>
      </c>
      <c r="L55" s="25"/>
      <c r="M55" s="11">
        <v>14915.81</v>
      </c>
      <c r="N55" s="25"/>
      <c r="O55" s="4">
        <v>11874.19</v>
      </c>
      <c r="P55" s="3">
        <v>0.44323200000000001</v>
      </c>
    </row>
    <row r="56" spans="1:16" x14ac:dyDescent="0.25">
      <c r="A56" s="2" t="s">
        <v>194</v>
      </c>
      <c r="B56" s="2" t="s">
        <v>29</v>
      </c>
      <c r="C56" s="2" t="s">
        <v>118</v>
      </c>
      <c r="D56" s="2" t="s">
        <v>117</v>
      </c>
      <c r="E56" s="2" t="s">
        <v>121</v>
      </c>
      <c r="F56" s="11">
        <v>13250</v>
      </c>
      <c r="G56" s="11">
        <v>-1721.63</v>
      </c>
      <c r="H56" s="11">
        <v>11528.37</v>
      </c>
      <c r="I56" s="4">
        <v>8338.2000000000007</v>
      </c>
      <c r="J56" s="4">
        <v>0</v>
      </c>
      <c r="K56" s="5">
        <v>0</v>
      </c>
      <c r="L56" s="25"/>
      <c r="M56" s="11">
        <v>8338.2000000000007</v>
      </c>
      <c r="N56" s="25"/>
      <c r="O56" s="4">
        <v>3190.17</v>
      </c>
      <c r="P56" s="3">
        <v>0.276723</v>
      </c>
    </row>
    <row r="57" spans="1:16" x14ac:dyDescent="0.25">
      <c r="A57" s="2" t="s">
        <v>194</v>
      </c>
      <c r="B57" s="2" t="s">
        <v>29</v>
      </c>
      <c r="C57" s="2" t="s">
        <v>118</v>
      </c>
      <c r="D57" s="2" t="s">
        <v>117</v>
      </c>
      <c r="E57" s="2" t="s">
        <v>120</v>
      </c>
      <c r="F57" s="11">
        <v>2322.1999999999998</v>
      </c>
      <c r="G57" s="11">
        <v>0</v>
      </c>
      <c r="H57" s="11">
        <v>2322.1999999999998</v>
      </c>
      <c r="I57" s="4">
        <v>2115.1</v>
      </c>
      <c r="J57" s="4">
        <v>0</v>
      </c>
      <c r="K57" s="5">
        <v>0</v>
      </c>
      <c r="L57" s="25"/>
      <c r="M57" s="11">
        <v>2115.1</v>
      </c>
      <c r="N57" s="25"/>
      <c r="O57" s="4">
        <v>207.1</v>
      </c>
      <c r="P57" s="3">
        <v>8.9182999999999998E-2</v>
      </c>
    </row>
    <row r="58" spans="1:16" x14ac:dyDescent="0.25">
      <c r="A58" s="2" t="s">
        <v>194</v>
      </c>
      <c r="B58" s="2" t="s">
        <v>29</v>
      </c>
      <c r="C58" s="2" t="s">
        <v>118</v>
      </c>
      <c r="D58" s="2" t="s">
        <v>117</v>
      </c>
      <c r="E58" s="2" t="s">
        <v>116</v>
      </c>
      <c r="F58" s="11">
        <v>9200</v>
      </c>
      <c r="G58" s="11">
        <v>0</v>
      </c>
      <c r="H58" s="11">
        <v>9200</v>
      </c>
      <c r="I58" s="4">
        <v>4993.57</v>
      </c>
      <c r="J58" s="4">
        <v>0</v>
      </c>
      <c r="K58" s="5">
        <v>0</v>
      </c>
      <c r="L58" s="25"/>
      <c r="M58" s="11">
        <v>4993.57</v>
      </c>
      <c r="N58" s="25"/>
      <c r="O58" s="4">
        <v>4206.43</v>
      </c>
      <c r="P58" s="3">
        <v>0.45722099999999999</v>
      </c>
    </row>
    <row r="59" spans="1:16" x14ac:dyDescent="0.25">
      <c r="A59" s="2" t="s">
        <v>194</v>
      </c>
      <c r="B59" s="2" t="s">
        <v>29</v>
      </c>
      <c r="C59" s="2" t="s">
        <v>118</v>
      </c>
      <c r="D59" s="2" t="s">
        <v>117</v>
      </c>
      <c r="E59" s="2" t="s">
        <v>125</v>
      </c>
      <c r="F59" s="11">
        <v>60485.86</v>
      </c>
      <c r="G59" s="11">
        <v>1721.63</v>
      </c>
      <c r="H59" s="11">
        <v>62207.49</v>
      </c>
      <c r="I59" s="4">
        <v>62207.51</v>
      </c>
      <c r="J59" s="4">
        <v>0</v>
      </c>
      <c r="K59" s="5">
        <v>0</v>
      </c>
      <c r="L59" s="25"/>
      <c r="M59" s="11">
        <v>62207.51</v>
      </c>
      <c r="N59" s="25"/>
      <c r="O59" s="4">
        <v>-0.02</v>
      </c>
      <c r="P59" s="3">
        <v>0</v>
      </c>
    </row>
    <row r="60" spans="1:16" x14ac:dyDescent="0.25">
      <c r="A60" s="2" t="s">
        <v>193</v>
      </c>
      <c r="B60" s="2" t="s">
        <v>76</v>
      </c>
      <c r="C60" s="2" t="s">
        <v>118</v>
      </c>
      <c r="D60" s="2" t="s">
        <v>117</v>
      </c>
      <c r="E60" s="2" t="s">
        <v>121</v>
      </c>
      <c r="F60" s="11">
        <v>3000</v>
      </c>
      <c r="G60" s="11">
        <v>0</v>
      </c>
      <c r="H60" s="11">
        <v>3000</v>
      </c>
      <c r="I60" s="4">
        <v>2625</v>
      </c>
      <c r="J60" s="4">
        <v>0</v>
      </c>
      <c r="K60" s="5">
        <v>0</v>
      </c>
      <c r="L60" s="25"/>
      <c r="M60" s="11">
        <v>2625</v>
      </c>
      <c r="N60" s="25"/>
      <c r="O60" s="4">
        <v>375</v>
      </c>
      <c r="P60" s="3">
        <v>0.125</v>
      </c>
    </row>
    <row r="61" spans="1:16" x14ac:dyDescent="0.25">
      <c r="A61" s="2" t="s">
        <v>193</v>
      </c>
      <c r="B61" s="2" t="s">
        <v>76</v>
      </c>
      <c r="C61" s="2" t="s">
        <v>118</v>
      </c>
      <c r="D61" s="2" t="s">
        <v>117</v>
      </c>
      <c r="E61" s="2" t="s">
        <v>120</v>
      </c>
      <c r="F61" s="11">
        <v>84</v>
      </c>
      <c r="G61" s="11">
        <v>0</v>
      </c>
      <c r="H61" s="11">
        <v>84</v>
      </c>
      <c r="I61" s="4">
        <v>73.5</v>
      </c>
      <c r="J61" s="4">
        <v>0</v>
      </c>
      <c r="K61" s="5">
        <v>0</v>
      </c>
      <c r="L61" s="25"/>
      <c r="M61" s="11">
        <v>73.5</v>
      </c>
      <c r="N61" s="25"/>
      <c r="O61" s="4">
        <v>10.5</v>
      </c>
      <c r="P61" s="3">
        <v>0.125</v>
      </c>
    </row>
    <row r="62" spans="1:16" x14ac:dyDescent="0.25">
      <c r="A62" s="2" t="s">
        <v>192</v>
      </c>
      <c r="B62" s="2" t="s">
        <v>77</v>
      </c>
      <c r="C62" s="2" t="s">
        <v>118</v>
      </c>
      <c r="D62" s="2" t="s">
        <v>117</v>
      </c>
      <c r="E62" s="2" t="s">
        <v>121</v>
      </c>
      <c r="F62" s="11">
        <v>4300</v>
      </c>
      <c r="G62" s="11">
        <v>0</v>
      </c>
      <c r="H62" s="11">
        <v>4300</v>
      </c>
      <c r="I62" s="4">
        <v>3718.15</v>
      </c>
      <c r="J62" s="4">
        <v>0</v>
      </c>
      <c r="K62" s="5">
        <v>0</v>
      </c>
      <c r="L62" s="25"/>
      <c r="M62" s="11">
        <v>3718.15</v>
      </c>
      <c r="N62" s="25"/>
      <c r="O62" s="4">
        <v>581.85</v>
      </c>
      <c r="P62" s="3">
        <v>0.13531399999999999</v>
      </c>
    </row>
    <row r="63" spans="1:16" x14ac:dyDescent="0.25">
      <c r="A63" s="2" t="s">
        <v>192</v>
      </c>
      <c r="B63" s="2" t="s">
        <v>77</v>
      </c>
      <c r="C63" s="2" t="s">
        <v>118</v>
      </c>
      <c r="D63" s="2" t="s">
        <v>117</v>
      </c>
      <c r="E63" s="2" t="s">
        <v>120</v>
      </c>
      <c r="F63" s="11">
        <v>120.4</v>
      </c>
      <c r="G63" s="11">
        <v>0</v>
      </c>
      <c r="H63" s="11">
        <v>120.4</v>
      </c>
      <c r="I63" s="4">
        <v>104.11</v>
      </c>
      <c r="J63" s="4">
        <v>0</v>
      </c>
      <c r="K63" s="5">
        <v>0</v>
      </c>
      <c r="L63" s="25"/>
      <c r="M63" s="11">
        <v>104.11</v>
      </c>
      <c r="N63" s="25"/>
      <c r="O63" s="4">
        <v>16.29</v>
      </c>
      <c r="P63" s="3">
        <v>0.135299</v>
      </c>
    </row>
    <row r="64" spans="1:16" x14ac:dyDescent="0.25">
      <c r="A64" s="2" t="s">
        <v>191</v>
      </c>
      <c r="B64" s="2" t="s">
        <v>78</v>
      </c>
      <c r="C64" s="2" t="s">
        <v>118</v>
      </c>
      <c r="D64" s="2" t="s">
        <v>117</v>
      </c>
      <c r="E64" s="2" t="s">
        <v>121</v>
      </c>
      <c r="F64" s="11">
        <v>7000</v>
      </c>
      <c r="G64" s="11">
        <v>0</v>
      </c>
      <c r="H64" s="11">
        <v>7000</v>
      </c>
      <c r="I64" s="4">
        <v>6434.07</v>
      </c>
      <c r="J64" s="4">
        <v>0</v>
      </c>
      <c r="K64" s="5">
        <v>0</v>
      </c>
      <c r="L64" s="25"/>
      <c r="M64" s="11">
        <v>6434.07</v>
      </c>
      <c r="N64" s="25"/>
      <c r="O64" s="4">
        <v>565.92999999999995</v>
      </c>
      <c r="P64" s="3">
        <v>8.0847000000000002E-2</v>
      </c>
    </row>
    <row r="65" spans="1:16" x14ac:dyDescent="0.25">
      <c r="A65" s="2" t="s">
        <v>191</v>
      </c>
      <c r="B65" s="2" t="s">
        <v>78</v>
      </c>
      <c r="C65" s="2" t="s">
        <v>118</v>
      </c>
      <c r="D65" s="2" t="s">
        <v>117</v>
      </c>
      <c r="E65" s="2" t="s">
        <v>120</v>
      </c>
      <c r="F65" s="11">
        <v>196</v>
      </c>
      <c r="G65" s="11">
        <v>0</v>
      </c>
      <c r="H65" s="11">
        <v>196</v>
      </c>
      <c r="I65" s="4">
        <v>180.15</v>
      </c>
      <c r="J65" s="4">
        <v>0</v>
      </c>
      <c r="K65" s="5">
        <v>0</v>
      </c>
      <c r="L65" s="25"/>
      <c r="M65" s="11">
        <v>180.15</v>
      </c>
      <c r="N65" s="25"/>
      <c r="O65" s="4">
        <v>15.85</v>
      </c>
      <c r="P65" s="3">
        <v>8.0866999999999994E-2</v>
      </c>
    </row>
    <row r="66" spans="1:16" x14ac:dyDescent="0.25">
      <c r="A66" s="2" t="s">
        <v>190</v>
      </c>
      <c r="B66" s="2" t="s">
        <v>79</v>
      </c>
      <c r="C66" s="2" t="s">
        <v>118</v>
      </c>
      <c r="D66" s="2" t="s">
        <v>117</v>
      </c>
      <c r="E66" s="2" t="s">
        <v>121</v>
      </c>
      <c r="F66" s="11">
        <v>4200</v>
      </c>
      <c r="G66" s="11">
        <v>0</v>
      </c>
      <c r="H66" s="11">
        <v>4200</v>
      </c>
      <c r="I66" s="4">
        <v>1666.49</v>
      </c>
      <c r="J66" s="4">
        <v>0</v>
      </c>
      <c r="K66" s="5">
        <v>0</v>
      </c>
      <c r="L66" s="25"/>
      <c r="M66" s="11">
        <v>1666.49</v>
      </c>
      <c r="N66" s="25"/>
      <c r="O66" s="4">
        <v>2533.5100000000002</v>
      </c>
      <c r="P66" s="3">
        <v>0.603217</v>
      </c>
    </row>
    <row r="67" spans="1:16" x14ac:dyDescent="0.25">
      <c r="A67" s="2" t="s">
        <v>190</v>
      </c>
      <c r="B67" s="2" t="s">
        <v>79</v>
      </c>
      <c r="C67" s="2" t="s">
        <v>118</v>
      </c>
      <c r="D67" s="2" t="s">
        <v>117</v>
      </c>
      <c r="E67" s="2" t="s">
        <v>120</v>
      </c>
      <c r="F67" s="11">
        <v>299.60000000000002</v>
      </c>
      <c r="G67" s="11">
        <v>0</v>
      </c>
      <c r="H67" s="11">
        <v>299.60000000000002</v>
      </c>
      <c r="I67" s="4">
        <v>53.84</v>
      </c>
      <c r="J67" s="4">
        <v>0</v>
      </c>
      <c r="K67" s="5">
        <v>0</v>
      </c>
      <c r="L67" s="25"/>
      <c r="M67" s="11">
        <v>53.84</v>
      </c>
      <c r="N67" s="25"/>
      <c r="O67" s="4">
        <v>245.76</v>
      </c>
      <c r="P67" s="3">
        <v>0.82029399999999997</v>
      </c>
    </row>
    <row r="68" spans="1:16" x14ac:dyDescent="0.25">
      <c r="A68" s="2" t="s">
        <v>190</v>
      </c>
      <c r="B68" s="2" t="s">
        <v>79</v>
      </c>
      <c r="C68" s="2" t="s">
        <v>118</v>
      </c>
      <c r="D68" s="2" t="s">
        <v>117</v>
      </c>
      <c r="E68" s="2" t="s">
        <v>116</v>
      </c>
      <c r="F68" s="11">
        <v>6500</v>
      </c>
      <c r="G68" s="11">
        <v>0</v>
      </c>
      <c r="H68" s="11">
        <v>6500</v>
      </c>
      <c r="I68" s="4">
        <v>256.51</v>
      </c>
      <c r="J68" s="4">
        <v>0</v>
      </c>
      <c r="K68" s="5">
        <v>0</v>
      </c>
      <c r="L68" s="25"/>
      <c r="M68" s="11">
        <v>256.51</v>
      </c>
      <c r="N68" s="25"/>
      <c r="O68" s="4">
        <v>6243.49</v>
      </c>
      <c r="P68" s="3">
        <v>0.96053699999999997</v>
      </c>
    </row>
    <row r="69" spans="1:16" x14ac:dyDescent="0.25">
      <c r="A69" s="2" t="s">
        <v>189</v>
      </c>
      <c r="B69" s="2" t="s">
        <v>80</v>
      </c>
      <c r="C69" s="2" t="s">
        <v>118</v>
      </c>
      <c r="D69" s="2" t="s">
        <v>117</v>
      </c>
      <c r="E69" s="2" t="s">
        <v>121</v>
      </c>
      <c r="F69" s="11">
        <v>12953</v>
      </c>
      <c r="G69" s="11">
        <v>0</v>
      </c>
      <c r="H69" s="11">
        <v>12953</v>
      </c>
      <c r="I69" s="4">
        <v>10782.86</v>
      </c>
      <c r="J69" s="4">
        <v>0</v>
      </c>
      <c r="K69" s="5">
        <v>0</v>
      </c>
      <c r="L69" s="25"/>
      <c r="M69" s="11">
        <v>10782.86</v>
      </c>
      <c r="N69" s="25"/>
      <c r="O69" s="4">
        <v>2170.14</v>
      </c>
      <c r="P69" s="3">
        <v>0.16753999999999999</v>
      </c>
    </row>
    <row r="70" spans="1:16" x14ac:dyDescent="0.25">
      <c r="A70" s="2" t="s">
        <v>189</v>
      </c>
      <c r="B70" s="2" t="s">
        <v>80</v>
      </c>
      <c r="C70" s="2" t="s">
        <v>118</v>
      </c>
      <c r="D70" s="2" t="s">
        <v>117</v>
      </c>
      <c r="E70" s="2" t="s">
        <v>120</v>
      </c>
      <c r="F70" s="11">
        <v>362.68</v>
      </c>
      <c r="G70" s="11">
        <v>0</v>
      </c>
      <c r="H70" s="11">
        <v>362.68</v>
      </c>
      <c r="I70" s="4">
        <v>301.92</v>
      </c>
      <c r="J70" s="4">
        <v>0</v>
      </c>
      <c r="K70" s="5">
        <v>0</v>
      </c>
      <c r="L70" s="25"/>
      <c r="M70" s="11">
        <v>301.92</v>
      </c>
      <c r="N70" s="25"/>
      <c r="O70" s="4">
        <v>60.76</v>
      </c>
      <c r="P70" s="3">
        <v>0.16753100000000001</v>
      </c>
    </row>
    <row r="71" spans="1:16" x14ac:dyDescent="0.25">
      <c r="A71" s="2" t="s">
        <v>188</v>
      </c>
      <c r="B71" s="2" t="s">
        <v>81</v>
      </c>
      <c r="C71" s="2" t="s">
        <v>118</v>
      </c>
      <c r="D71" s="2" t="s">
        <v>117</v>
      </c>
      <c r="E71" s="2" t="s">
        <v>121</v>
      </c>
      <c r="F71" s="11">
        <v>1300</v>
      </c>
      <c r="G71" s="11">
        <v>0</v>
      </c>
      <c r="H71" s="11">
        <v>1300</v>
      </c>
      <c r="I71" s="4">
        <v>1353.23</v>
      </c>
      <c r="J71" s="4">
        <v>0</v>
      </c>
      <c r="K71" s="5">
        <v>0</v>
      </c>
      <c r="L71" s="25"/>
      <c r="M71" s="11">
        <v>1353.23</v>
      </c>
      <c r="N71" s="25"/>
      <c r="O71" s="4">
        <v>-53.23</v>
      </c>
      <c r="P71" s="3">
        <v>-4.0946000000000003E-2</v>
      </c>
    </row>
    <row r="72" spans="1:16" x14ac:dyDescent="0.25">
      <c r="A72" s="2" t="s">
        <v>188</v>
      </c>
      <c r="B72" s="2" t="s">
        <v>81</v>
      </c>
      <c r="C72" s="2" t="s">
        <v>118</v>
      </c>
      <c r="D72" s="2" t="s">
        <v>117</v>
      </c>
      <c r="E72" s="2" t="s">
        <v>120</v>
      </c>
      <c r="F72" s="11">
        <v>36.4</v>
      </c>
      <c r="G72" s="11">
        <v>0</v>
      </c>
      <c r="H72" s="11">
        <v>36.4</v>
      </c>
      <c r="I72" s="4">
        <v>37.89</v>
      </c>
      <c r="J72" s="4">
        <v>0</v>
      </c>
      <c r="K72" s="5">
        <v>0</v>
      </c>
      <c r="L72" s="25"/>
      <c r="M72" s="11">
        <v>37.89</v>
      </c>
      <c r="N72" s="25"/>
      <c r="O72" s="4">
        <v>-1.49</v>
      </c>
      <c r="P72" s="3">
        <v>-4.0933999999999998E-2</v>
      </c>
    </row>
    <row r="73" spans="1:16" x14ac:dyDescent="0.25">
      <c r="A73" s="2" t="s">
        <v>187</v>
      </c>
      <c r="B73" s="2" t="s">
        <v>30</v>
      </c>
      <c r="C73" s="2" t="s">
        <v>118</v>
      </c>
      <c r="D73" s="2" t="s">
        <v>117</v>
      </c>
      <c r="E73" s="2" t="s">
        <v>121</v>
      </c>
      <c r="F73" s="11">
        <v>104700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</row>
    <row r="74" spans="1:16" x14ac:dyDescent="0.25">
      <c r="A74" s="2" t="s">
        <v>187</v>
      </c>
      <c r="B74" s="2" t="s">
        <v>30</v>
      </c>
      <c r="C74" s="2" t="s">
        <v>118</v>
      </c>
      <c r="D74" s="2" t="s">
        <v>117</v>
      </c>
      <c r="E74" s="2" t="s">
        <v>123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6" x14ac:dyDescent="0.25">
      <c r="A75" s="2" t="s">
        <v>187</v>
      </c>
      <c r="B75" s="2" t="s">
        <v>30</v>
      </c>
      <c r="C75" s="2" t="s">
        <v>118</v>
      </c>
      <c r="D75" s="2" t="s">
        <v>117</v>
      </c>
      <c r="E75" s="2" t="s">
        <v>120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6" x14ac:dyDescent="0.25">
      <c r="A76" s="2" t="s">
        <v>187</v>
      </c>
      <c r="B76" s="2" t="s">
        <v>30</v>
      </c>
      <c r="C76" s="2" t="s">
        <v>118</v>
      </c>
      <c r="D76" s="2" t="s">
        <v>117</v>
      </c>
      <c r="E76" s="2" t="s">
        <v>116</v>
      </c>
      <c r="F76" s="11">
        <v>147000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6" x14ac:dyDescent="0.25">
      <c r="A77" s="2" t="s">
        <v>187</v>
      </c>
      <c r="B77" s="2" t="s">
        <v>30</v>
      </c>
      <c r="C77" s="2" t="s">
        <v>118</v>
      </c>
      <c r="D77" s="2" t="s">
        <v>117</v>
      </c>
      <c r="E77" s="2" t="s">
        <v>125</v>
      </c>
      <c r="F77" s="11">
        <v>47900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</row>
    <row r="78" spans="1:16" x14ac:dyDescent="0.25">
      <c r="A78" s="2" t="s">
        <v>186</v>
      </c>
      <c r="B78" s="2" t="s">
        <v>88</v>
      </c>
      <c r="C78" s="2" t="s">
        <v>118</v>
      </c>
      <c r="D78" s="2" t="s">
        <v>117</v>
      </c>
      <c r="E78" s="2" t="s">
        <v>121</v>
      </c>
      <c r="F78" s="11">
        <v>5600</v>
      </c>
      <c r="G78" s="11">
        <v>0</v>
      </c>
      <c r="H78" s="11">
        <v>5600</v>
      </c>
      <c r="I78" s="4">
        <v>4999.3500000000004</v>
      </c>
      <c r="J78" s="4">
        <v>0</v>
      </c>
      <c r="K78" s="5">
        <v>0</v>
      </c>
      <c r="L78" s="25"/>
      <c r="M78" s="11">
        <v>4999.3500000000004</v>
      </c>
      <c r="N78" s="25"/>
      <c r="O78" s="4">
        <v>600.65</v>
      </c>
      <c r="P78" s="3">
        <v>0.10725899999999999</v>
      </c>
    </row>
    <row r="79" spans="1:16" x14ac:dyDescent="0.25">
      <c r="A79" s="2" t="s">
        <v>186</v>
      </c>
      <c r="B79" s="2" t="s">
        <v>88</v>
      </c>
      <c r="C79" s="2" t="s">
        <v>118</v>
      </c>
      <c r="D79" s="2" t="s">
        <v>117</v>
      </c>
      <c r="E79" s="2" t="s">
        <v>120</v>
      </c>
      <c r="F79" s="11">
        <v>156.80000000000001</v>
      </c>
      <c r="G79" s="11">
        <v>0</v>
      </c>
      <c r="H79" s="11">
        <v>156.80000000000001</v>
      </c>
      <c r="I79" s="4">
        <v>139.97999999999999</v>
      </c>
      <c r="J79" s="4">
        <v>0</v>
      </c>
      <c r="K79" s="5">
        <v>0</v>
      </c>
      <c r="L79" s="25"/>
      <c r="M79" s="11">
        <v>139.97999999999999</v>
      </c>
      <c r="N79" s="25"/>
      <c r="O79" s="4">
        <v>16.82</v>
      </c>
      <c r="P79" s="3">
        <v>0.10727</v>
      </c>
    </row>
    <row r="80" spans="1:16" x14ac:dyDescent="0.25">
      <c r="A80" s="2" t="s">
        <v>185</v>
      </c>
      <c r="B80" s="2" t="s">
        <v>31</v>
      </c>
      <c r="C80" s="2" t="s">
        <v>118</v>
      </c>
      <c r="D80" s="2" t="s">
        <v>117</v>
      </c>
      <c r="E80" s="2" t="s">
        <v>121</v>
      </c>
      <c r="F80" s="11">
        <v>90500</v>
      </c>
      <c r="G80" s="11">
        <v>0</v>
      </c>
      <c r="H80" s="11">
        <v>90500</v>
      </c>
      <c r="I80" s="4">
        <v>85436.6</v>
      </c>
      <c r="J80" s="4">
        <v>0</v>
      </c>
      <c r="K80" s="5">
        <v>0</v>
      </c>
      <c r="L80" s="25"/>
      <c r="M80" s="11">
        <v>85436.6</v>
      </c>
      <c r="N80" s="25"/>
      <c r="O80" s="4">
        <v>5063.3999999999996</v>
      </c>
      <c r="P80" s="3">
        <v>5.5948999999999999E-2</v>
      </c>
    </row>
    <row r="81" spans="1:16" x14ac:dyDescent="0.25">
      <c r="A81" s="2" t="s">
        <v>185</v>
      </c>
      <c r="B81" s="2" t="s">
        <v>31</v>
      </c>
      <c r="C81" s="2" t="s">
        <v>118</v>
      </c>
      <c r="D81" s="2" t="s">
        <v>117</v>
      </c>
      <c r="E81" s="2" t="s">
        <v>120</v>
      </c>
      <c r="F81" s="11">
        <v>3054.24</v>
      </c>
      <c r="G81" s="11">
        <v>0</v>
      </c>
      <c r="H81" s="11">
        <v>3054.24</v>
      </c>
      <c r="I81" s="4">
        <v>2891.74</v>
      </c>
      <c r="J81" s="4">
        <v>0</v>
      </c>
      <c r="K81" s="5">
        <v>0</v>
      </c>
      <c r="L81" s="25"/>
      <c r="M81" s="11">
        <v>2891.74</v>
      </c>
      <c r="N81" s="25"/>
      <c r="O81" s="4">
        <v>162.5</v>
      </c>
      <c r="P81" s="3">
        <v>5.3205000000000002E-2</v>
      </c>
    </row>
    <row r="82" spans="1:16" x14ac:dyDescent="0.25">
      <c r="A82" s="2" t="s">
        <v>185</v>
      </c>
      <c r="B82" s="2" t="s">
        <v>31</v>
      </c>
      <c r="C82" s="2" t="s">
        <v>118</v>
      </c>
      <c r="D82" s="2" t="s">
        <v>117</v>
      </c>
      <c r="E82" s="2" t="s">
        <v>116</v>
      </c>
      <c r="F82" s="11">
        <v>18580</v>
      </c>
      <c r="G82" s="11">
        <v>0</v>
      </c>
      <c r="H82" s="11">
        <v>18580</v>
      </c>
      <c r="I82" s="4">
        <v>17839.79</v>
      </c>
      <c r="J82" s="4">
        <v>0</v>
      </c>
      <c r="K82" s="5">
        <v>0</v>
      </c>
      <c r="L82" s="25"/>
      <c r="M82" s="11">
        <v>17839.79</v>
      </c>
      <c r="N82" s="25"/>
      <c r="O82" s="4">
        <v>740.21</v>
      </c>
      <c r="P82" s="3">
        <v>3.9838999999999999E-2</v>
      </c>
    </row>
    <row r="83" spans="1:16" x14ac:dyDescent="0.25">
      <c r="A83" s="2" t="s">
        <v>184</v>
      </c>
      <c r="B83" s="2" t="s">
        <v>32</v>
      </c>
      <c r="C83" s="2" t="s">
        <v>118</v>
      </c>
      <c r="D83" s="2" t="s">
        <v>117</v>
      </c>
      <c r="E83" s="2" t="s">
        <v>125</v>
      </c>
      <c r="F83" s="11">
        <v>704766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</row>
    <row r="84" spans="1:16" x14ac:dyDescent="0.25">
      <c r="A84" s="2" t="s">
        <v>184</v>
      </c>
      <c r="B84" s="2" t="s">
        <v>32</v>
      </c>
      <c r="C84" s="2" t="s">
        <v>118</v>
      </c>
      <c r="D84" s="2" t="s">
        <v>117</v>
      </c>
      <c r="E84" s="2" t="s">
        <v>116</v>
      </c>
      <c r="F84" s="11">
        <f>389251+36180</f>
        <v>425431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6" x14ac:dyDescent="0.25">
      <c r="A85" s="2" t="s">
        <v>184</v>
      </c>
      <c r="B85" s="2" t="s">
        <v>32</v>
      </c>
      <c r="C85" s="2" t="s">
        <v>118</v>
      </c>
      <c r="D85" s="2" t="s">
        <v>117</v>
      </c>
      <c r="E85" s="2" t="s">
        <v>121</v>
      </c>
      <c r="F85" s="11">
        <v>454000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</row>
    <row r="86" spans="1:16" x14ac:dyDescent="0.25">
      <c r="A86" s="2" t="s">
        <v>184</v>
      </c>
      <c r="B86" s="2" t="s">
        <v>32</v>
      </c>
      <c r="C86" s="2" t="s">
        <v>118</v>
      </c>
      <c r="D86" s="2" t="s">
        <v>117</v>
      </c>
      <c r="E86" s="2" t="s">
        <v>123</v>
      </c>
      <c r="F86" s="11">
        <v>101000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</row>
    <row r="87" spans="1:16" x14ac:dyDescent="0.25">
      <c r="A87" s="2" t="s">
        <v>183</v>
      </c>
      <c r="B87" s="2" t="s">
        <v>33</v>
      </c>
      <c r="C87" s="2" t="s">
        <v>118</v>
      </c>
      <c r="D87" s="2" t="s">
        <v>117</v>
      </c>
      <c r="E87" s="2" t="s">
        <v>121</v>
      </c>
      <c r="F87" s="11">
        <v>6000</v>
      </c>
      <c r="G87" s="11">
        <v>0</v>
      </c>
      <c r="H87" s="11">
        <v>6000</v>
      </c>
      <c r="I87" s="4">
        <v>1461.13</v>
      </c>
      <c r="J87" s="4">
        <v>0</v>
      </c>
      <c r="K87" s="5">
        <v>0</v>
      </c>
      <c r="L87" s="25"/>
      <c r="M87" s="11">
        <v>1461.13</v>
      </c>
      <c r="N87" s="25"/>
      <c r="O87" s="4">
        <v>4538.87</v>
      </c>
      <c r="P87" s="3">
        <v>0.75647799999999998</v>
      </c>
    </row>
    <row r="88" spans="1:16" x14ac:dyDescent="0.25">
      <c r="A88" s="2" t="s">
        <v>183</v>
      </c>
      <c r="B88" s="2" t="s">
        <v>33</v>
      </c>
      <c r="C88" s="2" t="s">
        <v>118</v>
      </c>
      <c r="D88" s="2" t="s">
        <v>117</v>
      </c>
      <c r="E88" s="2" t="s">
        <v>120</v>
      </c>
      <c r="F88" s="11">
        <v>168</v>
      </c>
      <c r="G88" s="11">
        <v>0</v>
      </c>
      <c r="H88" s="11">
        <v>168</v>
      </c>
      <c r="I88" s="4">
        <v>40.909999999999997</v>
      </c>
      <c r="J88" s="4">
        <v>0</v>
      </c>
      <c r="K88" s="5">
        <v>0</v>
      </c>
      <c r="L88" s="25"/>
      <c r="M88" s="11">
        <v>40.909999999999997</v>
      </c>
      <c r="N88" s="25"/>
      <c r="O88" s="4">
        <v>127.09</v>
      </c>
      <c r="P88" s="3">
        <v>0.75648800000000005</v>
      </c>
    </row>
    <row r="89" spans="1:16" x14ac:dyDescent="0.25">
      <c r="A89" s="2" t="s">
        <v>182</v>
      </c>
      <c r="B89" s="2" t="s">
        <v>89</v>
      </c>
      <c r="C89" s="2" t="s">
        <v>118</v>
      </c>
      <c r="D89" s="2" t="s">
        <v>117</v>
      </c>
      <c r="E89" s="2" t="s">
        <v>121</v>
      </c>
      <c r="F89" s="11">
        <v>7263</v>
      </c>
      <c r="G89" s="11">
        <v>0</v>
      </c>
      <c r="H89" s="11">
        <v>7263</v>
      </c>
      <c r="I89" s="4">
        <v>5066.5600000000004</v>
      </c>
      <c r="J89" s="4">
        <v>0</v>
      </c>
      <c r="K89" s="5">
        <v>0</v>
      </c>
      <c r="L89" s="25"/>
      <c r="M89" s="11">
        <v>5066.5600000000004</v>
      </c>
      <c r="N89" s="25"/>
      <c r="O89" s="4">
        <v>2196.44</v>
      </c>
      <c r="P89" s="3">
        <v>0.30241499999999999</v>
      </c>
    </row>
    <row r="90" spans="1:16" x14ac:dyDescent="0.25">
      <c r="A90" s="2" t="s">
        <v>182</v>
      </c>
      <c r="B90" s="2" t="s">
        <v>89</v>
      </c>
      <c r="C90" s="2" t="s">
        <v>118</v>
      </c>
      <c r="D90" s="2" t="s">
        <v>117</v>
      </c>
      <c r="E90" s="2" t="s">
        <v>120</v>
      </c>
      <c r="F90" s="11">
        <v>203.36</v>
      </c>
      <c r="G90" s="11">
        <v>0</v>
      </c>
      <c r="H90" s="11">
        <v>203.36</v>
      </c>
      <c r="I90" s="4">
        <v>141.86000000000001</v>
      </c>
      <c r="J90" s="4">
        <v>0</v>
      </c>
      <c r="K90" s="5">
        <v>0</v>
      </c>
      <c r="L90" s="25"/>
      <c r="M90" s="11">
        <v>141.86000000000001</v>
      </c>
      <c r="N90" s="25"/>
      <c r="O90" s="4">
        <v>61.5</v>
      </c>
      <c r="P90" s="3">
        <v>0.30241899999999999</v>
      </c>
    </row>
    <row r="91" spans="1:16" x14ac:dyDescent="0.25">
      <c r="A91" s="2" t="s">
        <v>181</v>
      </c>
      <c r="B91" s="2" t="s">
        <v>63</v>
      </c>
      <c r="C91" s="2" t="s">
        <v>118</v>
      </c>
      <c r="D91" s="2" t="s">
        <v>117</v>
      </c>
      <c r="E91" s="2" t="s">
        <v>121</v>
      </c>
      <c r="F91" s="11">
        <v>66547</v>
      </c>
      <c r="G91" s="11">
        <v>0</v>
      </c>
      <c r="H91" s="11">
        <v>66547</v>
      </c>
      <c r="I91" s="4">
        <v>60271.09</v>
      </c>
      <c r="J91" s="4">
        <v>0</v>
      </c>
      <c r="K91" s="5">
        <v>0</v>
      </c>
      <c r="L91" s="25"/>
      <c r="M91" s="11">
        <v>60271.09</v>
      </c>
      <c r="N91" s="25"/>
      <c r="O91" s="4">
        <v>6275.91</v>
      </c>
      <c r="P91" s="3">
        <v>9.4308000000000003E-2</v>
      </c>
    </row>
    <row r="92" spans="1:16" x14ac:dyDescent="0.25">
      <c r="A92" s="2" t="s">
        <v>181</v>
      </c>
      <c r="B92" s="2" t="s">
        <v>63</v>
      </c>
      <c r="C92" s="2" t="s">
        <v>118</v>
      </c>
      <c r="D92" s="2" t="s">
        <v>117</v>
      </c>
      <c r="E92" s="2" t="s">
        <v>120</v>
      </c>
      <c r="F92" s="11">
        <v>1863.32</v>
      </c>
      <c r="G92" s="11">
        <v>0</v>
      </c>
      <c r="H92" s="11">
        <v>1863.32</v>
      </c>
      <c r="I92" s="4">
        <v>1687.59</v>
      </c>
      <c r="J92" s="4">
        <v>0</v>
      </c>
      <c r="K92" s="5">
        <v>0</v>
      </c>
      <c r="L92" s="25"/>
      <c r="M92" s="11">
        <v>1687.59</v>
      </c>
      <c r="N92" s="25"/>
      <c r="O92" s="4">
        <v>175.73</v>
      </c>
      <c r="P92" s="3">
        <v>9.4310000000000005E-2</v>
      </c>
    </row>
    <row r="93" spans="1:16" x14ac:dyDescent="0.25">
      <c r="A93" s="2" t="s">
        <v>180</v>
      </c>
      <c r="B93" s="2" t="s">
        <v>90</v>
      </c>
      <c r="C93" s="2" t="s">
        <v>118</v>
      </c>
      <c r="D93" s="2" t="s">
        <v>117</v>
      </c>
      <c r="E93" s="2" t="s">
        <v>121</v>
      </c>
      <c r="F93" s="11">
        <v>1355</v>
      </c>
      <c r="G93" s="11">
        <v>0</v>
      </c>
      <c r="H93" s="11">
        <v>1355</v>
      </c>
      <c r="I93" s="4">
        <v>876.17</v>
      </c>
      <c r="J93" s="4">
        <v>0</v>
      </c>
      <c r="K93" s="5">
        <v>0</v>
      </c>
      <c r="L93" s="25"/>
      <c r="M93" s="11">
        <v>876.17</v>
      </c>
      <c r="N93" s="25"/>
      <c r="O93" s="4">
        <v>478.83</v>
      </c>
      <c r="P93" s="3">
        <v>0.35338000000000003</v>
      </c>
    </row>
    <row r="94" spans="1:16" x14ac:dyDescent="0.25">
      <c r="A94" s="2" t="s">
        <v>180</v>
      </c>
      <c r="B94" s="2" t="s">
        <v>90</v>
      </c>
      <c r="C94" s="2" t="s">
        <v>118</v>
      </c>
      <c r="D94" s="2" t="s">
        <v>117</v>
      </c>
      <c r="E94" s="2" t="s">
        <v>120</v>
      </c>
      <c r="F94" s="11">
        <v>186.2</v>
      </c>
      <c r="G94" s="11">
        <v>0</v>
      </c>
      <c r="H94" s="11">
        <v>186.2</v>
      </c>
      <c r="I94" s="4">
        <v>79.569999999999993</v>
      </c>
      <c r="J94" s="4">
        <v>0</v>
      </c>
      <c r="K94" s="5">
        <v>0</v>
      </c>
      <c r="L94" s="25"/>
      <c r="M94" s="11">
        <v>79.569999999999993</v>
      </c>
      <c r="N94" s="25"/>
      <c r="O94" s="4">
        <v>106.63</v>
      </c>
      <c r="P94" s="3">
        <v>0.57266399999999995</v>
      </c>
    </row>
    <row r="95" spans="1:16" x14ac:dyDescent="0.25">
      <c r="A95" s="2" t="s">
        <v>180</v>
      </c>
      <c r="B95" s="2" t="s">
        <v>90</v>
      </c>
      <c r="C95" s="2" t="s">
        <v>118</v>
      </c>
      <c r="D95" s="2" t="s">
        <v>117</v>
      </c>
      <c r="E95" s="2" t="s">
        <v>116</v>
      </c>
      <c r="F95" s="11">
        <v>5295</v>
      </c>
      <c r="G95" s="11">
        <v>0</v>
      </c>
      <c r="H95" s="11">
        <v>5295</v>
      </c>
      <c r="I95" s="4">
        <v>1965.76</v>
      </c>
      <c r="J95" s="4">
        <v>0</v>
      </c>
      <c r="K95" s="5">
        <v>0</v>
      </c>
      <c r="L95" s="25"/>
      <c r="M95" s="11">
        <v>1965.76</v>
      </c>
      <c r="N95" s="25"/>
      <c r="O95" s="4">
        <v>3329.24</v>
      </c>
      <c r="P95" s="3">
        <v>0.62875199999999998</v>
      </c>
    </row>
    <row r="96" spans="1:16" x14ac:dyDescent="0.25">
      <c r="A96" s="2" t="s">
        <v>179</v>
      </c>
      <c r="B96" s="2" t="s">
        <v>64</v>
      </c>
      <c r="C96" s="2" t="s">
        <v>118</v>
      </c>
      <c r="D96" s="2" t="s">
        <v>117</v>
      </c>
      <c r="E96" s="2" t="s">
        <v>121</v>
      </c>
      <c r="F96" s="11">
        <v>8500</v>
      </c>
      <c r="G96" s="11">
        <v>0</v>
      </c>
      <c r="H96" s="11">
        <v>8500</v>
      </c>
      <c r="I96" s="4">
        <v>2992.97</v>
      </c>
      <c r="J96" s="4">
        <v>0</v>
      </c>
      <c r="K96" s="5">
        <v>0</v>
      </c>
      <c r="L96" s="25"/>
      <c r="M96" s="11">
        <v>2992.97</v>
      </c>
      <c r="N96" s="25"/>
      <c r="O96" s="4">
        <v>5507.03</v>
      </c>
      <c r="P96" s="3">
        <v>0.64788599999999996</v>
      </c>
    </row>
    <row r="97" spans="1:16" x14ac:dyDescent="0.25">
      <c r="A97" s="2" t="s">
        <v>179</v>
      </c>
      <c r="B97" s="2" t="s">
        <v>64</v>
      </c>
      <c r="C97" s="2" t="s">
        <v>118</v>
      </c>
      <c r="D97" s="2" t="s">
        <v>117</v>
      </c>
      <c r="E97" s="2" t="s">
        <v>120</v>
      </c>
      <c r="F97" s="11">
        <v>238</v>
      </c>
      <c r="G97" s="11">
        <v>0</v>
      </c>
      <c r="H97" s="11">
        <v>238</v>
      </c>
      <c r="I97" s="4">
        <v>83.8</v>
      </c>
      <c r="J97" s="4">
        <v>0</v>
      </c>
      <c r="K97" s="5">
        <v>0</v>
      </c>
      <c r="L97" s="25"/>
      <c r="M97" s="11">
        <v>83.8</v>
      </c>
      <c r="N97" s="25"/>
      <c r="O97" s="4">
        <v>154.19999999999999</v>
      </c>
      <c r="P97" s="3">
        <v>0.647899</v>
      </c>
    </row>
    <row r="98" spans="1:16" x14ac:dyDescent="0.25">
      <c r="A98" s="2" t="s">
        <v>178</v>
      </c>
      <c r="B98" s="2" t="s">
        <v>82</v>
      </c>
      <c r="C98" s="2" t="s">
        <v>118</v>
      </c>
      <c r="D98" s="2" t="s">
        <v>117</v>
      </c>
      <c r="E98" s="2" t="s">
        <v>121</v>
      </c>
      <c r="F98" s="11">
        <v>19000</v>
      </c>
      <c r="G98" s="11">
        <v>0</v>
      </c>
      <c r="H98" s="11">
        <v>19000</v>
      </c>
      <c r="I98" s="4">
        <v>15165.6</v>
      </c>
      <c r="J98" s="4">
        <v>0</v>
      </c>
      <c r="K98" s="5">
        <v>0</v>
      </c>
      <c r="L98" s="25"/>
      <c r="M98" s="11">
        <v>15165.6</v>
      </c>
      <c r="N98" s="25"/>
      <c r="O98" s="4">
        <v>3834.4</v>
      </c>
      <c r="P98" s="3">
        <v>0.20181099999999999</v>
      </c>
    </row>
    <row r="99" spans="1:16" x14ac:dyDescent="0.25">
      <c r="A99" s="2" t="s">
        <v>178</v>
      </c>
      <c r="B99" s="2" t="s">
        <v>82</v>
      </c>
      <c r="C99" s="2" t="s">
        <v>118</v>
      </c>
      <c r="D99" s="2" t="s">
        <v>117</v>
      </c>
      <c r="E99" s="2" t="s">
        <v>120</v>
      </c>
      <c r="F99" s="11">
        <v>532</v>
      </c>
      <c r="G99" s="11">
        <v>0</v>
      </c>
      <c r="H99" s="11">
        <v>532</v>
      </c>
      <c r="I99" s="4">
        <v>424.64</v>
      </c>
      <c r="J99" s="4">
        <v>0</v>
      </c>
      <c r="K99" s="5">
        <v>0</v>
      </c>
      <c r="L99" s="25"/>
      <c r="M99" s="11">
        <v>424.64</v>
      </c>
      <c r="N99" s="25"/>
      <c r="O99" s="4">
        <v>107.36</v>
      </c>
      <c r="P99" s="3">
        <v>0.20180500000000001</v>
      </c>
    </row>
    <row r="100" spans="1:16" x14ac:dyDescent="0.25">
      <c r="A100" s="2" t="s">
        <v>177</v>
      </c>
      <c r="B100" s="2" t="s">
        <v>91</v>
      </c>
      <c r="C100" s="2" t="s">
        <v>118</v>
      </c>
      <c r="D100" s="2" t="s">
        <v>117</v>
      </c>
      <c r="E100" s="2" t="s">
        <v>121</v>
      </c>
      <c r="F100" s="11">
        <v>14850</v>
      </c>
      <c r="G100" s="11">
        <v>0</v>
      </c>
      <c r="H100" s="11">
        <v>14850</v>
      </c>
      <c r="I100" s="4">
        <v>12577.95</v>
      </c>
      <c r="J100" s="4">
        <v>0</v>
      </c>
      <c r="K100" s="5">
        <v>0</v>
      </c>
      <c r="L100" s="25"/>
      <c r="M100" s="11">
        <v>12577.95</v>
      </c>
      <c r="N100" s="25"/>
      <c r="O100" s="4">
        <v>2272.0500000000002</v>
      </c>
      <c r="P100" s="3">
        <v>0.153</v>
      </c>
    </row>
    <row r="101" spans="1:16" x14ac:dyDescent="0.25">
      <c r="A101" s="2" t="s">
        <v>177</v>
      </c>
      <c r="B101" s="2" t="s">
        <v>91</v>
      </c>
      <c r="C101" s="2" t="s">
        <v>118</v>
      </c>
      <c r="D101" s="2" t="s">
        <v>117</v>
      </c>
      <c r="E101" s="2" t="s">
        <v>120</v>
      </c>
      <c r="F101" s="11">
        <v>415.8</v>
      </c>
      <c r="G101" s="11">
        <v>0</v>
      </c>
      <c r="H101" s="11">
        <v>415.8</v>
      </c>
      <c r="I101" s="4">
        <v>352.18</v>
      </c>
      <c r="J101" s="4">
        <v>0</v>
      </c>
      <c r="K101" s="5">
        <v>0</v>
      </c>
      <c r="L101" s="25"/>
      <c r="M101" s="11">
        <v>352.18</v>
      </c>
      <c r="N101" s="25"/>
      <c r="O101" s="4">
        <v>63.62</v>
      </c>
      <c r="P101" s="3">
        <v>0.153006</v>
      </c>
    </row>
    <row r="102" spans="1:16" x14ac:dyDescent="0.25">
      <c r="A102" s="2" t="s">
        <v>176</v>
      </c>
      <c r="B102" s="2" t="s">
        <v>92</v>
      </c>
      <c r="C102" s="2" t="s">
        <v>118</v>
      </c>
      <c r="D102" s="2" t="s">
        <v>117</v>
      </c>
      <c r="E102" s="2" t="s">
        <v>121</v>
      </c>
      <c r="F102" s="11">
        <v>12100</v>
      </c>
      <c r="G102" s="11">
        <v>0</v>
      </c>
      <c r="H102" s="11">
        <v>12100</v>
      </c>
      <c r="I102" s="4">
        <v>11872.6</v>
      </c>
      <c r="J102" s="4">
        <v>0</v>
      </c>
      <c r="K102" s="5">
        <v>0</v>
      </c>
      <c r="L102" s="25"/>
      <c r="M102" s="11">
        <v>11872.6</v>
      </c>
      <c r="N102" s="25"/>
      <c r="O102" s="4">
        <v>227.4</v>
      </c>
      <c r="P102" s="3">
        <v>1.8793000000000001E-2</v>
      </c>
    </row>
    <row r="103" spans="1:16" x14ac:dyDescent="0.25">
      <c r="A103" s="2" t="s">
        <v>176</v>
      </c>
      <c r="B103" s="2" t="s">
        <v>92</v>
      </c>
      <c r="C103" s="2" t="s">
        <v>118</v>
      </c>
      <c r="D103" s="2" t="s">
        <v>117</v>
      </c>
      <c r="E103" s="2" t="s">
        <v>120</v>
      </c>
      <c r="F103" s="11">
        <v>338.8</v>
      </c>
      <c r="G103" s="11">
        <v>0</v>
      </c>
      <c r="H103" s="11">
        <v>338.8</v>
      </c>
      <c r="I103" s="4">
        <v>332.43</v>
      </c>
      <c r="J103" s="4">
        <v>0</v>
      </c>
      <c r="K103" s="5">
        <v>0</v>
      </c>
      <c r="L103" s="25"/>
      <c r="M103" s="11">
        <v>332.43</v>
      </c>
      <c r="N103" s="25"/>
      <c r="O103" s="4">
        <v>6.37</v>
      </c>
      <c r="P103" s="3">
        <v>1.8801999999999999E-2</v>
      </c>
    </row>
    <row r="104" spans="1:16" x14ac:dyDescent="0.25">
      <c r="A104" s="2" t="s">
        <v>175</v>
      </c>
      <c r="B104" s="2" t="s">
        <v>65</v>
      </c>
      <c r="C104" s="2" t="s">
        <v>118</v>
      </c>
      <c r="D104" s="2" t="s">
        <v>117</v>
      </c>
      <c r="E104" s="2" t="s">
        <v>121</v>
      </c>
      <c r="F104" s="11">
        <v>28831</v>
      </c>
      <c r="G104" s="11">
        <v>0</v>
      </c>
      <c r="H104" s="11">
        <v>28831</v>
      </c>
      <c r="I104" s="4">
        <v>21271.82</v>
      </c>
      <c r="J104" s="4">
        <v>0</v>
      </c>
      <c r="K104" s="5">
        <v>0</v>
      </c>
      <c r="L104" s="25"/>
      <c r="M104" s="11">
        <v>21271.82</v>
      </c>
      <c r="N104" s="25"/>
      <c r="O104" s="4">
        <v>7559.18</v>
      </c>
      <c r="P104" s="3">
        <v>0.26218900000000001</v>
      </c>
    </row>
    <row r="105" spans="1:16" x14ac:dyDescent="0.25">
      <c r="A105" s="2" t="s">
        <v>175</v>
      </c>
      <c r="B105" s="2" t="s">
        <v>65</v>
      </c>
      <c r="C105" s="2" t="s">
        <v>118</v>
      </c>
      <c r="D105" s="2" t="s">
        <v>117</v>
      </c>
      <c r="E105" s="2" t="s">
        <v>120</v>
      </c>
      <c r="F105" s="11">
        <v>1309.5899999999999</v>
      </c>
      <c r="G105" s="11">
        <v>0</v>
      </c>
      <c r="H105" s="11">
        <v>1309.5899999999999</v>
      </c>
      <c r="I105" s="4">
        <v>877.91</v>
      </c>
      <c r="J105" s="4">
        <v>0</v>
      </c>
      <c r="K105" s="5">
        <v>0</v>
      </c>
      <c r="L105" s="25"/>
      <c r="M105" s="11">
        <v>877.91</v>
      </c>
      <c r="N105" s="25"/>
      <c r="O105" s="4">
        <v>431.68</v>
      </c>
      <c r="P105" s="3">
        <v>0.32962999999999998</v>
      </c>
    </row>
    <row r="106" spans="1:16" x14ac:dyDescent="0.25">
      <c r="A106" s="2" t="s">
        <v>175</v>
      </c>
      <c r="B106" s="2" t="s">
        <v>65</v>
      </c>
      <c r="C106" s="2" t="s">
        <v>118</v>
      </c>
      <c r="D106" s="2" t="s">
        <v>117</v>
      </c>
      <c r="E106" s="2" t="s">
        <v>116</v>
      </c>
      <c r="F106" s="11">
        <v>17940</v>
      </c>
      <c r="G106" s="11">
        <v>0</v>
      </c>
      <c r="H106" s="11">
        <v>17940</v>
      </c>
      <c r="I106" s="4">
        <v>10082.200000000001</v>
      </c>
      <c r="J106" s="4">
        <v>0</v>
      </c>
      <c r="K106" s="5">
        <v>0</v>
      </c>
      <c r="L106" s="25"/>
      <c r="M106" s="11">
        <v>10082.200000000001</v>
      </c>
      <c r="N106" s="25"/>
      <c r="O106" s="4">
        <v>7857.8</v>
      </c>
      <c r="P106" s="3">
        <v>0.438004</v>
      </c>
    </row>
    <row r="107" spans="1:16" x14ac:dyDescent="0.25">
      <c r="A107" s="2" t="s">
        <v>174</v>
      </c>
      <c r="B107" s="2" t="s">
        <v>93</v>
      </c>
      <c r="C107" s="2" t="s">
        <v>118</v>
      </c>
      <c r="D107" s="2" t="s">
        <v>117</v>
      </c>
      <c r="E107" s="2" t="s">
        <v>121</v>
      </c>
      <c r="F107" s="11">
        <v>3500</v>
      </c>
      <c r="G107" s="11">
        <v>0</v>
      </c>
      <c r="H107" s="11">
        <v>3500</v>
      </c>
      <c r="I107" s="4">
        <v>3386.12</v>
      </c>
      <c r="J107" s="4">
        <v>0</v>
      </c>
      <c r="K107" s="5">
        <v>0</v>
      </c>
      <c r="L107" s="25"/>
      <c r="M107" s="11">
        <v>3386.12</v>
      </c>
      <c r="N107" s="25"/>
      <c r="O107" s="4">
        <v>113.88</v>
      </c>
      <c r="P107" s="3">
        <v>3.2537000000000003E-2</v>
      </c>
    </row>
    <row r="108" spans="1:16" x14ac:dyDescent="0.25">
      <c r="A108" s="2" t="s">
        <v>174</v>
      </c>
      <c r="B108" s="2" t="s">
        <v>93</v>
      </c>
      <c r="C108" s="2" t="s">
        <v>118</v>
      </c>
      <c r="D108" s="2" t="s">
        <v>117</v>
      </c>
      <c r="E108" s="2" t="s">
        <v>120</v>
      </c>
      <c r="F108" s="11">
        <v>98</v>
      </c>
      <c r="G108" s="11">
        <v>0</v>
      </c>
      <c r="H108" s="11">
        <v>98</v>
      </c>
      <c r="I108" s="4">
        <v>94.81</v>
      </c>
      <c r="J108" s="4">
        <v>0</v>
      </c>
      <c r="K108" s="5">
        <v>0</v>
      </c>
      <c r="L108" s="25"/>
      <c r="M108" s="11">
        <v>94.81</v>
      </c>
      <c r="N108" s="25"/>
      <c r="O108" s="4">
        <v>3.19</v>
      </c>
      <c r="P108" s="3">
        <v>3.2550999999999997E-2</v>
      </c>
    </row>
    <row r="109" spans="1:16" x14ac:dyDescent="0.25">
      <c r="A109" s="2" t="s">
        <v>173</v>
      </c>
      <c r="B109" s="2" t="s">
        <v>94</v>
      </c>
      <c r="C109" s="2" t="s">
        <v>118</v>
      </c>
      <c r="D109" s="2" t="s">
        <v>117</v>
      </c>
      <c r="E109" s="2" t="s">
        <v>121</v>
      </c>
      <c r="F109" s="11">
        <v>6750</v>
      </c>
      <c r="G109" s="11">
        <v>0</v>
      </c>
      <c r="H109" s="11">
        <v>6750</v>
      </c>
      <c r="I109" s="4">
        <v>5657.11</v>
      </c>
      <c r="J109" s="4">
        <v>0</v>
      </c>
      <c r="K109" s="5">
        <v>0</v>
      </c>
      <c r="L109" s="25"/>
      <c r="M109" s="11">
        <v>5657.11</v>
      </c>
      <c r="N109" s="25"/>
      <c r="O109" s="4">
        <v>1092.8900000000001</v>
      </c>
      <c r="P109" s="3">
        <v>0.16191</v>
      </c>
    </row>
    <row r="110" spans="1:16" x14ac:dyDescent="0.25">
      <c r="A110" s="2" t="s">
        <v>173</v>
      </c>
      <c r="B110" s="2" t="s">
        <v>94</v>
      </c>
      <c r="C110" s="2" t="s">
        <v>118</v>
      </c>
      <c r="D110" s="2" t="s">
        <v>117</v>
      </c>
      <c r="E110" s="2" t="s">
        <v>123</v>
      </c>
      <c r="F110" s="11">
        <v>0</v>
      </c>
      <c r="G110" s="11">
        <v>0</v>
      </c>
      <c r="H110" s="11">
        <v>0</v>
      </c>
      <c r="I110" s="4">
        <v>200</v>
      </c>
      <c r="J110" s="4">
        <v>0</v>
      </c>
      <c r="K110" s="5">
        <v>0</v>
      </c>
      <c r="L110" s="25"/>
      <c r="M110" s="11">
        <v>200</v>
      </c>
      <c r="N110" s="25"/>
      <c r="O110" s="4">
        <v>-200</v>
      </c>
      <c r="P110" s="3">
        <v>0</v>
      </c>
    </row>
    <row r="111" spans="1:16" x14ac:dyDescent="0.25">
      <c r="A111" s="2" t="s">
        <v>173</v>
      </c>
      <c r="B111" s="2" t="s">
        <v>94</v>
      </c>
      <c r="C111" s="2" t="s">
        <v>118</v>
      </c>
      <c r="D111" s="2" t="s">
        <v>117</v>
      </c>
      <c r="E111" s="2" t="s">
        <v>120</v>
      </c>
      <c r="F111" s="11">
        <v>189</v>
      </c>
      <c r="G111" s="11">
        <v>0</v>
      </c>
      <c r="H111" s="11">
        <v>189</v>
      </c>
      <c r="I111" s="4">
        <v>158.4</v>
      </c>
      <c r="J111" s="4">
        <v>0</v>
      </c>
      <c r="K111" s="5">
        <v>0</v>
      </c>
      <c r="L111" s="25"/>
      <c r="M111" s="11">
        <v>158.4</v>
      </c>
      <c r="N111" s="25"/>
      <c r="O111" s="4">
        <v>30.6</v>
      </c>
      <c r="P111" s="3">
        <v>0.16190499999999999</v>
      </c>
    </row>
    <row r="112" spans="1:16" x14ac:dyDescent="0.25">
      <c r="A112" s="2" t="s">
        <v>172</v>
      </c>
      <c r="B112" s="2" t="s">
        <v>83</v>
      </c>
      <c r="C112" s="2" t="s">
        <v>118</v>
      </c>
      <c r="D112" s="2" t="s">
        <v>117</v>
      </c>
      <c r="E112" s="2" t="s">
        <v>121</v>
      </c>
      <c r="F112" s="11">
        <v>17000</v>
      </c>
      <c r="G112" s="11">
        <v>0</v>
      </c>
      <c r="H112" s="11">
        <v>17000</v>
      </c>
      <c r="I112" s="4">
        <v>10730.24</v>
      </c>
      <c r="J112" s="4">
        <v>0</v>
      </c>
      <c r="K112" s="5">
        <v>0</v>
      </c>
      <c r="L112" s="25"/>
      <c r="M112" s="11">
        <v>10730.24</v>
      </c>
      <c r="N112" s="25"/>
      <c r="O112" s="4">
        <v>6269.76</v>
      </c>
      <c r="P112" s="3">
        <v>0.368809</v>
      </c>
    </row>
    <row r="113" spans="1:16" x14ac:dyDescent="0.25">
      <c r="A113" s="2" t="s">
        <v>172</v>
      </c>
      <c r="B113" s="2" t="s">
        <v>83</v>
      </c>
      <c r="C113" s="2" t="s">
        <v>118</v>
      </c>
      <c r="D113" s="2" t="s">
        <v>117</v>
      </c>
      <c r="E113" s="2" t="s">
        <v>120</v>
      </c>
      <c r="F113" s="11">
        <v>476</v>
      </c>
      <c r="G113" s="11">
        <v>0</v>
      </c>
      <c r="H113" s="11">
        <v>476</v>
      </c>
      <c r="I113" s="4">
        <v>300.45</v>
      </c>
      <c r="J113" s="4">
        <v>0</v>
      </c>
      <c r="K113" s="5">
        <v>0</v>
      </c>
      <c r="L113" s="25"/>
      <c r="M113" s="11">
        <v>300.45</v>
      </c>
      <c r="N113" s="25"/>
      <c r="O113" s="4">
        <v>175.55</v>
      </c>
      <c r="P113" s="3">
        <v>0.36880299999999999</v>
      </c>
    </row>
    <row r="114" spans="1:16" x14ac:dyDescent="0.25">
      <c r="A114" s="2" t="s">
        <v>171</v>
      </c>
      <c r="B114" s="2" t="s">
        <v>95</v>
      </c>
      <c r="C114" s="2" t="s">
        <v>118</v>
      </c>
      <c r="D114" s="2" t="s">
        <v>117</v>
      </c>
      <c r="E114" s="2" t="s">
        <v>121</v>
      </c>
      <c r="F114" s="11">
        <v>23000</v>
      </c>
      <c r="G114" s="11">
        <v>0</v>
      </c>
      <c r="H114" s="11">
        <v>23000</v>
      </c>
      <c r="I114" s="4">
        <v>12955.22</v>
      </c>
      <c r="J114" s="4">
        <v>0</v>
      </c>
      <c r="K114" s="5">
        <v>0</v>
      </c>
      <c r="L114" s="25"/>
      <c r="M114" s="11">
        <v>12955.22</v>
      </c>
      <c r="N114" s="25"/>
      <c r="O114" s="4">
        <v>10044.780000000001</v>
      </c>
      <c r="P114" s="3">
        <v>0.43673000000000001</v>
      </c>
    </row>
    <row r="115" spans="1:16" x14ac:dyDescent="0.25">
      <c r="A115" s="2" t="s">
        <v>171</v>
      </c>
      <c r="B115" s="2" t="s">
        <v>95</v>
      </c>
      <c r="C115" s="2" t="s">
        <v>118</v>
      </c>
      <c r="D115" s="2" t="s">
        <v>117</v>
      </c>
      <c r="E115" s="2" t="s">
        <v>120</v>
      </c>
      <c r="F115" s="11">
        <v>644</v>
      </c>
      <c r="G115" s="11">
        <v>0</v>
      </c>
      <c r="H115" s="11">
        <v>644</v>
      </c>
      <c r="I115" s="4">
        <v>362.75</v>
      </c>
      <c r="J115" s="4">
        <v>0</v>
      </c>
      <c r="K115" s="5">
        <v>0</v>
      </c>
      <c r="L115" s="25"/>
      <c r="M115" s="11">
        <v>362.75</v>
      </c>
      <c r="N115" s="25"/>
      <c r="O115" s="4">
        <v>281.25</v>
      </c>
      <c r="P115" s="3">
        <v>0.436724</v>
      </c>
    </row>
    <row r="116" spans="1:16" x14ac:dyDescent="0.25">
      <c r="A116" s="2" t="s">
        <v>170</v>
      </c>
      <c r="B116" s="2" t="s">
        <v>84</v>
      </c>
      <c r="C116" s="2" t="s">
        <v>118</v>
      </c>
      <c r="D116" s="2" t="s">
        <v>117</v>
      </c>
      <c r="E116" s="2" t="s">
        <v>121</v>
      </c>
      <c r="F116" s="11">
        <v>0</v>
      </c>
      <c r="G116" s="11">
        <v>500</v>
      </c>
      <c r="H116" s="11">
        <v>500</v>
      </c>
      <c r="I116" s="4">
        <v>54.66</v>
      </c>
      <c r="J116" s="4">
        <v>0</v>
      </c>
      <c r="K116" s="5">
        <v>0</v>
      </c>
      <c r="L116" s="25"/>
      <c r="M116" s="11">
        <v>54.66</v>
      </c>
      <c r="N116" s="25"/>
      <c r="O116" s="4">
        <v>445.34</v>
      </c>
      <c r="P116" s="3">
        <v>0.89068000000000003</v>
      </c>
    </row>
    <row r="117" spans="1:16" x14ac:dyDescent="0.25">
      <c r="A117" s="2" t="s">
        <v>170</v>
      </c>
      <c r="B117" s="2" t="s">
        <v>84</v>
      </c>
      <c r="C117" s="2" t="s">
        <v>118</v>
      </c>
      <c r="D117" s="2" t="s">
        <v>117</v>
      </c>
      <c r="E117" s="2" t="s">
        <v>120</v>
      </c>
      <c r="F117" s="11">
        <v>2365.5500000000002</v>
      </c>
      <c r="G117" s="11">
        <v>0</v>
      </c>
      <c r="H117" s="11">
        <v>2365.5500000000002</v>
      </c>
      <c r="I117" s="4">
        <v>1814.86</v>
      </c>
      <c r="J117" s="4">
        <v>0</v>
      </c>
      <c r="K117" s="5">
        <v>0</v>
      </c>
      <c r="L117" s="25"/>
      <c r="M117" s="11">
        <v>1814.86</v>
      </c>
      <c r="N117" s="25"/>
      <c r="O117" s="4">
        <v>550.69000000000005</v>
      </c>
      <c r="P117" s="3">
        <v>0.232796</v>
      </c>
    </row>
    <row r="118" spans="1:16" x14ac:dyDescent="0.25">
      <c r="A118" s="2" t="s">
        <v>170</v>
      </c>
      <c r="B118" s="2" t="s">
        <v>84</v>
      </c>
      <c r="C118" s="2" t="s">
        <v>118</v>
      </c>
      <c r="D118" s="2" t="s">
        <v>117</v>
      </c>
      <c r="E118" s="2" t="s">
        <v>116</v>
      </c>
      <c r="F118" s="11">
        <v>84484</v>
      </c>
      <c r="G118" s="11">
        <v>-500</v>
      </c>
      <c r="H118" s="11">
        <v>83984</v>
      </c>
      <c r="I118" s="4">
        <v>64761.87</v>
      </c>
      <c r="J118" s="4">
        <v>0</v>
      </c>
      <c r="K118" s="5">
        <v>0</v>
      </c>
      <c r="L118" s="25"/>
      <c r="M118" s="11">
        <v>64761.87</v>
      </c>
      <c r="N118" s="25"/>
      <c r="O118" s="4">
        <v>19222.13</v>
      </c>
      <c r="P118" s="3">
        <v>0.228878</v>
      </c>
    </row>
    <row r="119" spans="1:16" x14ac:dyDescent="0.25">
      <c r="A119" s="2" t="s">
        <v>169</v>
      </c>
      <c r="B119" s="2" t="s">
        <v>66</v>
      </c>
      <c r="C119" s="2" t="s">
        <v>118</v>
      </c>
      <c r="D119" s="2" t="s">
        <v>117</v>
      </c>
      <c r="E119" s="2" t="s">
        <v>121</v>
      </c>
      <c r="F119" s="11">
        <v>400</v>
      </c>
      <c r="G119" s="11">
        <v>0</v>
      </c>
      <c r="H119" s="11">
        <v>400</v>
      </c>
      <c r="I119" s="4">
        <v>450.83</v>
      </c>
      <c r="J119" s="4">
        <v>0</v>
      </c>
      <c r="K119" s="5">
        <v>0</v>
      </c>
      <c r="L119" s="25"/>
      <c r="M119" s="11">
        <v>450.83</v>
      </c>
      <c r="N119" s="25"/>
      <c r="O119" s="4">
        <v>-50.83</v>
      </c>
      <c r="P119" s="3">
        <v>-0.12707499999999999</v>
      </c>
    </row>
    <row r="120" spans="1:16" x14ac:dyDescent="0.25">
      <c r="A120" s="2" t="s">
        <v>169</v>
      </c>
      <c r="B120" s="2" t="s">
        <v>66</v>
      </c>
      <c r="C120" s="2" t="s">
        <v>118</v>
      </c>
      <c r="D120" s="2" t="s">
        <v>117</v>
      </c>
      <c r="E120" s="2" t="s">
        <v>120</v>
      </c>
      <c r="F120" s="11">
        <v>3298.79</v>
      </c>
      <c r="G120" s="11">
        <v>0</v>
      </c>
      <c r="H120" s="11">
        <v>3298.79</v>
      </c>
      <c r="I120" s="4">
        <v>1936.51</v>
      </c>
      <c r="J120" s="4">
        <v>0</v>
      </c>
      <c r="K120" s="5">
        <v>0</v>
      </c>
      <c r="L120" s="25"/>
      <c r="M120" s="11">
        <v>1936.51</v>
      </c>
      <c r="N120" s="25"/>
      <c r="O120" s="4">
        <v>1362.28</v>
      </c>
      <c r="P120" s="3">
        <v>0.412964</v>
      </c>
    </row>
    <row r="121" spans="1:16" x14ac:dyDescent="0.25">
      <c r="A121" s="2" t="s">
        <v>169</v>
      </c>
      <c r="B121" s="2" t="s">
        <v>66</v>
      </c>
      <c r="C121" s="2" t="s">
        <v>118</v>
      </c>
      <c r="D121" s="2" t="s">
        <v>117</v>
      </c>
      <c r="E121" s="2" t="s">
        <v>116</v>
      </c>
      <c r="F121" s="11">
        <v>117414</v>
      </c>
      <c r="G121" s="11">
        <v>0</v>
      </c>
      <c r="H121" s="11">
        <v>117414</v>
      </c>
      <c r="I121" s="4">
        <v>68710.23</v>
      </c>
      <c r="J121" s="4">
        <v>0</v>
      </c>
      <c r="K121" s="5">
        <v>0</v>
      </c>
      <c r="L121" s="25"/>
      <c r="M121" s="11">
        <v>68710.23</v>
      </c>
      <c r="N121" s="25"/>
      <c r="O121" s="4">
        <v>48703.77</v>
      </c>
      <c r="P121" s="3">
        <v>0.41480400000000001</v>
      </c>
    </row>
    <row r="122" spans="1:16" x14ac:dyDescent="0.25">
      <c r="A122" s="2" t="s">
        <v>168</v>
      </c>
      <c r="B122" s="2" t="s">
        <v>67</v>
      </c>
      <c r="C122" s="2" t="s">
        <v>118</v>
      </c>
      <c r="D122" s="2" t="s">
        <v>117</v>
      </c>
      <c r="E122" s="2" t="s">
        <v>121</v>
      </c>
      <c r="F122" s="11">
        <v>8000</v>
      </c>
      <c r="G122" s="11">
        <v>0</v>
      </c>
      <c r="H122" s="11">
        <v>8000</v>
      </c>
      <c r="I122" s="4">
        <v>4962.58</v>
      </c>
      <c r="J122" s="4">
        <v>0</v>
      </c>
      <c r="K122" s="5">
        <v>0</v>
      </c>
      <c r="L122" s="25"/>
      <c r="M122" s="11">
        <v>4962.58</v>
      </c>
      <c r="N122" s="25"/>
      <c r="O122" s="4">
        <v>3037.42</v>
      </c>
      <c r="P122" s="3">
        <v>0.37967800000000002</v>
      </c>
    </row>
    <row r="123" spans="1:16" x14ac:dyDescent="0.25">
      <c r="A123" s="2" t="s">
        <v>168</v>
      </c>
      <c r="B123" s="2" t="s">
        <v>67</v>
      </c>
      <c r="C123" s="2" t="s">
        <v>118</v>
      </c>
      <c r="D123" s="2" t="s">
        <v>117</v>
      </c>
      <c r="E123" s="2" t="s">
        <v>120</v>
      </c>
      <c r="F123" s="11">
        <v>224</v>
      </c>
      <c r="G123" s="11">
        <v>0</v>
      </c>
      <c r="H123" s="11">
        <v>224</v>
      </c>
      <c r="I123" s="4">
        <v>138.94999999999999</v>
      </c>
      <c r="J123" s="4">
        <v>0</v>
      </c>
      <c r="K123" s="5">
        <v>0</v>
      </c>
      <c r="L123" s="25"/>
      <c r="M123" s="11">
        <v>138.94999999999999</v>
      </c>
      <c r="N123" s="25"/>
      <c r="O123" s="4">
        <v>85.05</v>
      </c>
      <c r="P123" s="3">
        <v>0.37968800000000003</v>
      </c>
    </row>
    <row r="124" spans="1:16" x14ac:dyDescent="0.25">
      <c r="A124" s="2" t="s">
        <v>167</v>
      </c>
      <c r="B124" s="2" t="s">
        <v>68</v>
      </c>
      <c r="C124" s="2" t="s">
        <v>118</v>
      </c>
      <c r="D124" s="2" t="s">
        <v>117</v>
      </c>
      <c r="E124" s="2" t="s">
        <v>121</v>
      </c>
      <c r="F124" s="11">
        <v>35000</v>
      </c>
      <c r="G124" s="11">
        <v>-4000</v>
      </c>
      <c r="H124" s="11">
        <v>31000</v>
      </c>
      <c r="I124" s="4">
        <v>12585.2</v>
      </c>
      <c r="J124" s="4">
        <v>0</v>
      </c>
      <c r="K124" s="5">
        <v>0</v>
      </c>
      <c r="L124" s="25"/>
      <c r="M124" s="11">
        <v>12585.2</v>
      </c>
      <c r="N124" s="25"/>
      <c r="O124" s="4">
        <v>18414.8</v>
      </c>
      <c r="P124" s="3">
        <v>0.59402600000000005</v>
      </c>
    </row>
    <row r="125" spans="1:16" x14ac:dyDescent="0.25">
      <c r="A125" s="2" t="s">
        <v>167</v>
      </c>
      <c r="B125" s="2" t="s">
        <v>68</v>
      </c>
      <c r="C125" s="2" t="s">
        <v>118</v>
      </c>
      <c r="D125" s="2" t="s">
        <v>117</v>
      </c>
      <c r="E125" s="2" t="s">
        <v>120</v>
      </c>
      <c r="F125" s="11">
        <v>3349.92</v>
      </c>
      <c r="G125" s="11">
        <v>0</v>
      </c>
      <c r="H125" s="11">
        <v>3349.92</v>
      </c>
      <c r="I125" s="4">
        <v>987.53</v>
      </c>
      <c r="J125" s="4">
        <v>0</v>
      </c>
      <c r="K125" s="5">
        <v>0</v>
      </c>
      <c r="L125" s="25"/>
      <c r="M125" s="11">
        <v>987.53</v>
      </c>
      <c r="N125" s="25"/>
      <c r="O125" s="4">
        <v>2362.39</v>
      </c>
      <c r="P125" s="3">
        <v>0.70520799999999995</v>
      </c>
    </row>
    <row r="126" spans="1:16" x14ac:dyDescent="0.25">
      <c r="A126" s="2" t="s">
        <v>167</v>
      </c>
      <c r="B126" s="2" t="s">
        <v>68</v>
      </c>
      <c r="C126" s="2" t="s">
        <v>118</v>
      </c>
      <c r="D126" s="2" t="s">
        <v>117</v>
      </c>
      <c r="E126" s="2" t="s">
        <v>116</v>
      </c>
      <c r="F126" s="11">
        <v>84640</v>
      </c>
      <c r="G126" s="11">
        <v>4000</v>
      </c>
      <c r="H126" s="11">
        <v>88640</v>
      </c>
      <c r="I126" s="4">
        <v>22683.47</v>
      </c>
      <c r="J126" s="4">
        <v>0</v>
      </c>
      <c r="K126" s="5">
        <v>0</v>
      </c>
      <c r="L126" s="25"/>
      <c r="M126" s="11">
        <v>22683.47</v>
      </c>
      <c r="N126" s="25"/>
      <c r="O126" s="4">
        <v>65956.53</v>
      </c>
      <c r="P126" s="3">
        <v>0.74409400000000003</v>
      </c>
    </row>
    <row r="127" spans="1:16" x14ac:dyDescent="0.25">
      <c r="A127" s="2" t="s">
        <v>166</v>
      </c>
      <c r="B127" s="2" t="s">
        <v>85</v>
      </c>
      <c r="C127" s="2" t="s">
        <v>118</v>
      </c>
      <c r="D127" s="2" t="s">
        <v>117</v>
      </c>
      <c r="E127" s="2" t="s">
        <v>121</v>
      </c>
      <c r="F127" s="11">
        <v>2500</v>
      </c>
      <c r="G127" s="11">
        <v>0</v>
      </c>
      <c r="H127" s="11">
        <v>2500</v>
      </c>
      <c r="I127" s="4">
        <v>2143.2800000000002</v>
      </c>
      <c r="J127" s="4">
        <v>0</v>
      </c>
      <c r="K127" s="5">
        <v>0</v>
      </c>
      <c r="L127" s="25"/>
      <c r="M127" s="11">
        <v>2143.2800000000002</v>
      </c>
      <c r="N127" s="25"/>
      <c r="O127" s="4">
        <v>356.72</v>
      </c>
      <c r="P127" s="3">
        <v>0.14268800000000001</v>
      </c>
    </row>
    <row r="128" spans="1:16" x14ac:dyDescent="0.25">
      <c r="A128" s="2" t="s">
        <v>166</v>
      </c>
      <c r="B128" s="2" t="s">
        <v>85</v>
      </c>
      <c r="C128" s="2" t="s">
        <v>118</v>
      </c>
      <c r="D128" s="2" t="s">
        <v>117</v>
      </c>
      <c r="E128" s="2" t="s">
        <v>120</v>
      </c>
      <c r="F128" s="11">
        <v>70</v>
      </c>
      <c r="G128" s="11">
        <v>0</v>
      </c>
      <c r="H128" s="11">
        <v>70</v>
      </c>
      <c r="I128" s="4">
        <v>60.01</v>
      </c>
      <c r="J128" s="4">
        <v>0</v>
      </c>
      <c r="K128" s="5">
        <v>0</v>
      </c>
      <c r="L128" s="25"/>
      <c r="M128" s="11">
        <v>60.01</v>
      </c>
      <c r="N128" s="25"/>
      <c r="O128" s="4">
        <v>9.99</v>
      </c>
      <c r="P128" s="3">
        <v>0.14271400000000001</v>
      </c>
    </row>
    <row r="129" spans="1:16" x14ac:dyDescent="0.25">
      <c r="A129" s="2" t="s">
        <v>165</v>
      </c>
      <c r="B129" s="2" t="s">
        <v>69</v>
      </c>
      <c r="C129" s="2" t="s">
        <v>118</v>
      </c>
      <c r="D129" s="2" t="s">
        <v>117</v>
      </c>
      <c r="E129" s="2" t="s">
        <v>121</v>
      </c>
      <c r="F129" s="11">
        <v>36000</v>
      </c>
      <c r="G129" s="11">
        <v>0</v>
      </c>
      <c r="H129" s="11">
        <v>36000</v>
      </c>
      <c r="I129" s="4">
        <v>32708.94</v>
      </c>
      <c r="J129" s="4">
        <v>0</v>
      </c>
      <c r="K129" s="5">
        <v>0</v>
      </c>
      <c r="L129" s="25"/>
      <c r="M129" s="11">
        <v>32708.94</v>
      </c>
      <c r="N129" s="25"/>
      <c r="O129" s="4">
        <v>3291.06</v>
      </c>
      <c r="P129" s="3">
        <v>9.1417999999999999E-2</v>
      </c>
    </row>
    <row r="130" spans="1:16" x14ac:dyDescent="0.25">
      <c r="A130" s="2" t="s">
        <v>165</v>
      </c>
      <c r="B130" s="2" t="s">
        <v>69</v>
      </c>
      <c r="C130" s="2" t="s">
        <v>118</v>
      </c>
      <c r="D130" s="2" t="s">
        <v>117</v>
      </c>
      <c r="E130" s="2" t="s">
        <v>120</v>
      </c>
      <c r="F130" s="11">
        <v>1008</v>
      </c>
      <c r="G130" s="11">
        <v>0</v>
      </c>
      <c r="H130" s="11">
        <v>1008</v>
      </c>
      <c r="I130" s="4">
        <v>915.85</v>
      </c>
      <c r="J130" s="4">
        <v>0</v>
      </c>
      <c r="K130" s="5">
        <v>0</v>
      </c>
      <c r="L130" s="25"/>
      <c r="M130" s="11">
        <v>915.85</v>
      </c>
      <c r="N130" s="25"/>
      <c r="O130" s="4">
        <v>92.15</v>
      </c>
      <c r="P130" s="3">
        <v>9.1419E-2</v>
      </c>
    </row>
    <row r="131" spans="1:16" x14ac:dyDescent="0.25">
      <c r="A131" s="2" t="s">
        <v>164</v>
      </c>
      <c r="B131" s="2" t="s">
        <v>70</v>
      </c>
      <c r="C131" s="2" t="s">
        <v>118</v>
      </c>
      <c r="D131" s="2" t="s">
        <v>117</v>
      </c>
      <c r="E131" s="2" t="s">
        <v>121</v>
      </c>
      <c r="F131" s="11">
        <v>153400</v>
      </c>
      <c r="G131" s="11">
        <v>0</v>
      </c>
      <c r="H131" s="11">
        <v>153400</v>
      </c>
      <c r="I131" s="4">
        <v>112517.75999999999</v>
      </c>
      <c r="J131" s="4">
        <v>0</v>
      </c>
      <c r="K131" s="5">
        <v>0</v>
      </c>
      <c r="L131" s="25"/>
      <c r="M131" s="11">
        <v>112517.75999999999</v>
      </c>
      <c r="N131" s="25"/>
      <c r="O131" s="4">
        <v>40882.239999999998</v>
      </c>
      <c r="P131" s="3">
        <v>0.26650699999999999</v>
      </c>
    </row>
    <row r="132" spans="1:16" x14ac:dyDescent="0.25">
      <c r="A132" s="2" t="s">
        <v>164</v>
      </c>
      <c r="B132" s="2" t="s">
        <v>70</v>
      </c>
      <c r="C132" s="2" t="s">
        <v>118</v>
      </c>
      <c r="D132" s="2" t="s">
        <v>117</v>
      </c>
      <c r="E132" s="2" t="s">
        <v>120</v>
      </c>
      <c r="F132" s="11">
        <v>4295.2</v>
      </c>
      <c r="G132" s="11">
        <v>0</v>
      </c>
      <c r="H132" s="11">
        <v>4295.2</v>
      </c>
      <c r="I132" s="4">
        <v>3150.5</v>
      </c>
      <c r="J132" s="4">
        <v>0</v>
      </c>
      <c r="K132" s="5">
        <v>0</v>
      </c>
      <c r="L132" s="25"/>
      <c r="M132" s="11">
        <v>3150.5</v>
      </c>
      <c r="N132" s="25"/>
      <c r="O132" s="4">
        <v>1144.7</v>
      </c>
      <c r="P132" s="3">
        <v>0.26650699999999999</v>
      </c>
    </row>
    <row r="133" spans="1:16" x14ac:dyDescent="0.25">
      <c r="A133" s="2" t="s">
        <v>163</v>
      </c>
      <c r="B133" s="2" t="s">
        <v>86</v>
      </c>
      <c r="C133" s="2" t="s">
        <v>118</v>
      </c>
      <c r="D133" s="2" t="s">
        <v>117</v>
      </c>
      <c r="E133" s="2" t="s">
        <v>121</v>
      </c>
      <c r="F133" s="11">
        <v>4145</v>
      </c>
      <c r="G133" s="11">
        <v>0</v>
      </c>
      <c r="H133" s="11">
        <v>4145</v>
      </c>
      <c r="I133" s="4">
        <v>0</v>
      </c>
      <c r="J133" s="4">
        <v>0</v>
      </c>
      <c r="K133" s="5">
        <v>0</v>
      </c>
      <c r="L133" s="25"/>
      <c r="M133" s="11">
        <v>0</v>
      </c>
      <c r="N133" s="25"/>
      <c r="O133" s="4">
        <v>4145</v>
      </c>
      <c r="P133" s="3">
        <v>1</v>
      </c>
    </row>
    <row r="134" spans="1:16" x14ac:dyDescent="0.25">
      <c r="A134" s="2" t="s">
        <v>163</v>
      </c>
      <c r="B134" s="2" t="s">
        <v>86</v>
      </c>
      <c r="C134" s="2" t="s">
        <v>118</v>
      </c>
      <c r="D134" s="2" t="s">
        <v>117</v>
      </c>
      <c r="E134" s="2" t="s">
        <v>120</v>
      </c>
      <c r="F134" s="11">
        <v>116.06</v>
      </c>
      <c r="G134" s="11">
        <v>0</v>
      </c>
      <c r="H134" s="11">
        <v>116.06</v>
      </c>
      <c r="I134" s="4">
        <v>0</v>
      </c>
      <c r="J134" s="4">
        <v>0</v>
      </c>
      <c r="K134" s="5">
        <v>0</v>
      </c>
      <c r="L134" s="25"/>
      <c r="M134" s="11">
        <v>0</v>
      </c>
      <c r="N134" s="25"/>
      <c r="O134" s="4">
        <v>116.06</v>
      </c>
      <c r="P134" s="3">
        <v>1</v>
      </c>
    </row>
    <row r="135" spans="1:16" x14ac:dyDescent="0.25">
      <c r="A135" s="2" t="s">
        <v>162</v>
      </c>
      <c r="B135" s="2" t="s">
        <v>71</v>
      </c>
      <c r="C135" s="2" t="s">
        <v>118</v>
      </c>
      <c r="D135" s="2" t="s">
        <v>117</v>
      </c>
      <c r="E135" s="2" t="s">
        <v>121</v>
      </c>
      <c r="F135" s="11">
        <v>17549</v>
      </c>
      <c r="G135" s="11">
        <v>0</v>
      </c>
      <c r="H135" s="11">
        <v>17549</v>
      </c>
      <c r="I135" s="4">
        <v>9980.4</v>
      </c>
      <c r="J135" s="4">
        <v>0</v>
      </c>
      <c r="K135" s="5">
        <v>0</v>
      </c>
      <c r="L135" s="25"/>
      <c r="M135" s="11">
        <v>9980.4</v>
      </c>
      <c r="N135" s="25"/>
      <c r="O135" s="4">
        <v>7568.6</v>
      </c>
      <c r="P135" s="3">
        <v>0.431284</v>
      </c>
    </row>
    <row r="136" spans="1:16" x14ac:dyDescent="0.25">
      <c r="A136" s="2" t="s">
        <v>162</v>
      </c>
      <c r="B136" s="2" t="s">
        <v>71</v>
      </c>
      <c r="C136" s="2" t="s">
        <v>118</v>
      </c>
      <c r="D136" s="2" t="s">
        <v>117</v>
      </c>
      <c r="E136" s="2" t="s">
        <v>120</v>
      </c>
      <c r="F136" s="11">
        <v>491.37</v>
      </c>
      <c r="G136" s="11">
        <v>0</v>
      </c>
      <c r="H136" s="11">
        <v>491.37</v>
      </c>
      <c r="I136" s="4">
        <v>279.45</v>
      </c>
      <c r="J136" s="4">
        <v>0</v>
      </c>
      <c r="K136" s="5">
        <v>0</v>
      </c>
      <c r="L136" s="25"/>
      <c r="M136" s="11">
        <v>279.45</v>
      </c>
      <c r="N136" s="25"/>
      <c r="O136" s="4">
        <v>211.92</v>
      </c>
      <c r="P136" s="3">
        <v>0.431284</v>
      </c>
    </row>
    <row r="137" spans="1:16" x14ac:dyDescent="0.25">
      <c r="A137" s="2" t="s">
        <v>161</v>
      </c>
      <c r="B137" s="2" t="s">
        <v>72</v>
      </c>
      <c r="C137" s="2" t="s">
        <v>118</v>
      </c>
      <c r="D137" s="2" t="s">
        <v>117</v>
      </c>
      <c r="E137" s="2" t="s">
        <v>121</v>
      </c>
      <c r="F137" s="11">
        <v>23855</v>
      </c>
      <c r="G137" s="11">
        <v>0</v>
      </c>
      <c r="H137" s="11">
        <v>23855</v>
      </c>
      <c r="I137" s="4">
        <v>6797.48</v>
      </c>
      <c r="J137" s="4">
        <v>0</v>
      </c>
      <c r="K137" s="5">
        <v>0</v>
      </c>
      <c r="L137" s="25"/>
      <c r="M137" s="11">
        <v>6797.48</v>
      </c>
      <c r="N137" s="25"/>
      <c r="O137" s="4">
        <v>17057.52</v>
      </c>
      <c r="P137" s="3">
        <v>0.71504999999999996</v>
      </c>
    </row>
    <row r="138" spans="1:16" x14ac:dyDescent="0.25">
      <c r="A138" s="2" t="s">
        <v>161</v>
      </c>
      <c r="B138" s="2" t="s">
        <v>72</v>
      </c>
      <c r="C138" s="2" t="s">
        <v>118</v>
      </c>
      <c r="D138" s="2" t="s">
        <v>117</v>
      </c>
      <c r="E138" s="2" t="s">
        <v>120</v>
      </c>
      <c r="F138" s="11">
        <v>794.95</v>
      </c>
      <c r="G138" s="11">
        <v>0</v>
      </c>
      <c r="H138" s="11">
        <v>794.95</v>
      </c>
      <c r="I138" s="4">
        <v>190.33</v>
      </c>
      <c r="J138" s="4">
        <v>0</v>
      </c>
      <c r="K138" s="5">
        <v>0</v>
      </c>
      <c r="L138" s="25"/>
      <c r="M138" s="11">
        <v>190.33</v>
      </c>
      <c r="N138" s="25"/>
      <c r="O138" s="4">
        <v>604.62</v>
      </c>
      <c r="P138" s="3">
        <v>0.76057600000000003</v>
      </c>
    </row>
    <row r="139" spans="1:16" x14ac:dyDescent="0.25">
      <c r="A139" s="2" t="s">
        <v>161</v>
      </c>
      <c r="B139" s="2" t="s">
        <v>72</v>
      </c>
      <c r="C139" s="2" t="s">
        <v>118</v>
      </c>
      <c r="D139" s="2" t="s">
        <v>117</v>
      </c>
      <c r="E139" s="2" t="s">
        <v>116</v>
      </c>
      <c r="F139" s="11">
        <v>4536</v>
      </c>
      <c r="G139" s="11">
        <v>0</v>
      </c>
      <c r="H139" s="11">
        <v>4536</v>
      </c>
      <c r="I139" s="4">
        <v>0</v>
      </c>
      <c r="J139" s="4">
        <v>0</v>
      </c>
      <c r="K139" s="5">
        <v>0</v>
      </c>
      <c r="L139" s="25"/>
      <c r="M139" s="11">
        <v>0</v>
      </c>
      <c r="N139" s="25"/>
      <c r="O139" s="4">
        <v>4536</v>
      </c>
      <c r="P139" s="3">
        <v>1</v>
      </c>
    </row>
    <row r="140" spans="1:16" x14ac:dyDescent="0.25">
      <c r="A140" s="2" t="s">
        <v>160</v>
      </c>
      <c r="B140" s="2" t="s">
        <v>73</v>
      </c>
      <c r="C140" s="2" t="s">
        <v>118</v>
      </c>
      <c r="D140" s="2" t="s">
        <v>117</v>
      </c>
      <c r="E140" s="2" t="s">
        <v>121</v>
      </c>
      <c r="F140" s="11">
        <v>91692</v>
      </c>
      <c r="G140" s="11">
        <v>0</v>
      </c>
      <c r="H140" s="11">
        <v>91692</v>
      </c>
      <c r="I140" s="4">
        <v>81347.12</v>
      </c>
      <c r="J140" s="4">
        <v>0</v>
      </c>
      <c r="K140" s="5">
        <v>0</v>
      </c>
      <c r="L140" s="25"/>
      <c r="M140" s="11">
        <v>81347.12</v>
      </c>
      <c r="N140" s="25"/>
      <c r="O140" s="4">
        <v>10344.879999999999</v>
      </c>
      <c r="P140" s="3">
        <v>0.11282200000000001</v>
      </c>
    </row>
    <row r="141" spans="1:16" x14ac:dyDescent="0.25">
      <c r="A141" s="2" t="s">
        <v>160</v>
      </c>
      <c r="B141" s="2" t="s">
        <v>73</v>
      </c>
      <c r="C141" s="2" t="s">
        <v>118</v>
      </c>
      <c r="D141" s="2" t="s">
        <v>117</v>
      </c>
      <c r="E141" s="2" t="s">
        <v>120</v>
      </c>
      <c r="F141" s="11">
        <v>3718.88</v>
      </c>
      <c r="G141" s="11">
        <v>0</v>
      </c>
      <c r="H141" s="11">
        <v>3718.88</v>
      </c>
      <c r="I141" s="4">
        <v>2967.02</v>
      </c>
      <c r="J141" s="4">
        <v>0</v>
      </c>
      <c r="K141" s="5">
        <v>0</v>
      </c>
      <c r="L141" s="25"/>
      <c r="M141" s="11">
        <v>2967.02</v>
      </c>
      <c r="N141" s="25"/>
      <c r="O141" s="4">
        <v>751.86</v>
      </c>
      <c r="P141" s="3">
        <v>0.20217399999999999</v>
      </c>
    </row>
    <row r="142" spans="1:16" x14ac:dyDescent="0.25">
      <c r="A142" s="2" t="s">
        <v>160</v>
      </c>
      <c r="B142" s="2" t="s">
        <v>73</v>
      </c>
      <c r="C142" s="2" t="s">
        <v>118</v>
      </c>
      <c r="D142" s="2" t="s">
        <v>117</v>
      </c>
      <c r="E142" s="2" t="s">
        <v>116</v>
      </c>
      <c r="F142" s="11">
        <v>41125</v>
      </c>
      <c r="G142" s="11">
        <v>0</v>
      </c>
      <c r="H142" s="11">
        <v>41125</v>
      </c>
      <c r="I142" s="4">
        <v>24617.88</v>
      </c>
      <c r="J142" s="4">
        <v>0</v>
      </c>
      <c r="K142" s="5">
        <v>0</v>
      </c>
      <c r="L142" s="25"/>
      <c r="M142" s="11">
        <v>24617.88</v>
      </c>
      <c r="N142" s="25"/>
      <c r="O142" s="4">
        <v>16507.12</v>
      </c>
      <c r="P142" s="3">
        <v>0.401389</v>
      </c>
    </row>
    <row r="143" spans="1:16" x14ac:dyDescent="0.25">
      <c r="A143" s="2" t="s">
        <v>159</v>
      </c>
      <c r="B143" s="2" t="s">
        <v>87</v>
      </c>
      <c r="C143" s="2" t="s">
        <v>118</v>
      </c>
      <c r="D143" s="2" t="s">
        <v>117</v>
      </c>
      <c r="E143" s="2" t="s">
        <v>121</v>
      </c>
      <c r="F143" s="11">
        <v>42500</v>
      </c>
      <c r="G143" s="11">
        <v>0</v>
      </c>
      <c r="H143" s="11">
        <v>42500</v>
      </c>
      <c r="I143" s="4">
        <v>34845.61</v>
      </c>
      <c r="J143" s="4">
        <v>0</v>
      </c>
      <c r="K143" s="5">
        <v>0</v>
      </c>
      <c r="L143" s="25"/>
      <c r="M143" s="11">
        <v>34845.61</v>
      </c>
      <c r="N143" s="25"/>
      <c r="O143" s="4">
        <v>7654.39</v>
      </c>
      <c r="P143" s="3">
        <v>0.18010300000000001</v>
      </c>
    </row>
    <row r="144" spans="1:16" x14ac:dyDescent="0.25">
      <c r="A144" s="2" t="s">
        <v>159</v>
      </c>
      <c r="B144" s="2" t="s">
        <v>87</v>
      </c>
      <c r="C144" s="2" t="s">
        <v>118</v>
      </c>
      <c r="D144" s="2" t="s">
        <v>117</v>
      </c>
      <c r="E144" s="2" t="s">
        <v>120</v>
      </c>
      <c r="F144" s="11">
        <v>1190</v>
      </c>
      <c r="G144" s="11">
        <v>0</v>
      </c>
      <c r="H144" s="11">
        <v>1190</v>
      </c>
      <c r="I144" s="4">
        <v>975.68</v>
      </c>
      <c r="J144" s="4">
        <v>0</v>
      </c>
      <c r="K144" s="5">
        <v>0</v>
      </c>
      <c r="L144" s="25"/>
      <c r="M144" s="11">
        <v>975.68</v>
      </c>
      <c r="N144" s="25"/>
      <c r="O144" s="4">
        <v>214.32</v>
      </c>
      <c r="P144" s="3">
        <v>0.18010100000000001</v>
      </c>
    </row>
    <row r="145" spans="1:16" x14ac:dyDescent="0.25">
      <c r="A145" s="2" t="s">
        <v>158</v>
      </c>
      <c r="B145" s="2" t="s">
        <v>96</v>
      </c>
      <c r="C145" s="2" t="s">
        <v>118</v>
      </c>
      <c r="D145" s="2" t="s">
        <v>117</v>
      </c>
      <c r="E145" s="2" t="s">
        <v>121</v>
      </c>
      <c r="F145" s="11">
        <v>4405</v>
      </c>
      <c r="G145" s="11">
        <v>1073.29</v>
      </c>
      <c r="H145" s="11">
        <v>5478.29</v>
      </c>
      <c r="I145" s="4">
        <v>4730.43</v>
      </c>
      <c r="J145" s="4">
        <v>0</v>
      </c>
      <c r="K145" s="5">
        <v>0</v>
      </c>
      <c r="L145" s="25"/>
      <c r="M145" s="11">
        <v>4730.43</v>
      </c>
      <c r="N145" s="25"/>
      <c r="O145" s="4">
        <v>747.86</v>
      </c>
      <c r="P145" s="3">
        <v>0.136513</v>
      </c>
    </row>
    <row r="146" spans="1:16" x14ac:dyDescent="0.25">
      <c r="A146" s="2" t="s">
        <v>158</v>
      </c>
      <c r="B146" s="2" t="s">
        <v>96</v>
      </c>
      <c r="C146" s="2" t="s">
        <v>118</v>
      </c>
      <c r="D146" s="2" t="s">
        <v>117</v>
      </c>
      <c r="E146" s="2" t="s">
        <v>120</v>
      </c>
      <c r="F146" s="11">
        <v>1463.28</v>
      </c>
      <c r="G146" s="11">
        <v>0</v>
      </c>
      <c r="H146" s="11">
        <v>1463.28</v>
      </c>
      <c r="I146" s="4">
        <v>1382.32</v>
      </c>
      <c r="J146" s="4">
        <v>0</v>
      </c>
      <c r="K146" s="5">
        <v>0</v>
      </c>
      <c r="L146" s="25"/>
      <c r="M146" s="11">
        <v>1382.32</v>
      </c>
      <c r="N146" s="25"/>
      <c r="O146" s="4">
        <v>80.959999999999994</v>
      </c>
      <c r="P146" s="3">
        <v>5.5328000000000002E-2</v>
      </c>
    </row>
    <row r="147" spans="1:16" x14ac:dyDescent="0.25">
      <c r="A147" s="2" t="s">
        <v>158</v>
      </c>
      <c r="B147" s="2" t="s">
        <v>96</v>
      </c>
      <c r="C147" s="2" t="s">
        <v>118</v>
      </c>
      <c r="D147" s="2" t="s">
        <v>117</v>
      </c>
      <c r="E147" s="2" t="s">
        <v>116</v>
      </c>
      <c r="F147" s="11">
        <v>47855</v>
      </c>
      <c r="G147" s="11">
        <v>-1073.29</v>
      </c>
      <c r="H147" s="11">
        <v>46781.71</v>
      </c>
      <c r="I147" s="4">
        <v>44638.080000000002</v>
      </c>
      <c r="J147" s="4">
        <v>0</v>
      </c>
      <c r="K147" s="5">
        <v>0</v>
      </c>
      <c r="L147" s="25"/>
      <c r="M147" s="11">
        <v>44638.080000000002</v>
      </c>
      <c r="N147" s="25"/>
      <c r="O147" s="4">
        <v>2143.63</v>
      </c>
      <c r="P147" s="3">
        <v>4.5822000000000002E-2</v>
      </c>
    </row>
    <row r="148" spans="1:16" x14ac:dyDescent="0.25">
      <c r="A148" s="2" t="s">
        <v>157</v>
      </c>
      <c r="B148" s="2" t="s">
        <v>74</v>
      </c>
      <c r="C148" s="2" t="s">
        <v>118</v>
      </c>
      <c r="D148" s="2" t="s">
        <v>117</v>
      </c>
      <c r="E148" s="2" t="s">
        <v>121</v>
      </c>
      <c r="F148" s="11">
        <v>10500</v>
      </c>
      <c r="G148" s="11">
        <v>0</v>
      </c>
      <c r="H148" s="11">
        <v>10500</v>
      </c>
      <c r="I148" s="4">
        <v>8505.26</v>
      </c>
      <c r="J148" s="4">
        <v>0</v>
      </c>
      <c r="K148" s="5">
        <v>0</v>
      </c>
      <c r="L148" s="25"/>
      <c r="M148" s="11">
        <v>8505.26</v>
      </c>
      <c r="N148" s="25"/>
      <c r="O148" s="4">
        <v>1994.74</v>
      </c>
      <c r="P148" s="3">
        <v>0.189975</v>
      </c>
    </row>
    <row r="149" spans="1:16" x14ac:dyDescent="0.25">
      <c r="A149" s="2" t="s">
        <v>157</v>
      </c>
      <c r="B149" s="2" t="s">
        <v>74</v>
      </c>
      <c r="C149" s="2" t="s">
        <v>118</v>
      </c>
      <c r="D149" s="2" t="s">
        <v>117</v>
      </c>
      <c r="E149" s="2" t="s">
        <v>120</v>
      </c>
      <c r="F149" s="11">
        <v>294</v>
      </c>
      <c r="G149" s="11">
        <v>0</v>
      </c>
      <c r="H149" s="11">
        <v>294</v>
      </c>
      <c r="I149" s="4">
        <v>238.15</v>
      </c>
      <c r="J149" s="4">
        <v>0</v>
      </c>
      <c r="K149" s="5">
        <v>0</v>
      </c>
      <c r="L149" s="25"/>
      <c r="M149" s="11">
        <v>238.15</v>
      </c>
      <c r="N149" s="25"/>
      <c r="O149" s="4">
        <v>55.85</v>
      </c>
      <c r="P149" s="3">
        <v>0.189966</v>
      </c>
    </row>
    <row r="150" spans="1:16" x14ac:dyDescent="0.25">
      <c r="A150" s="2" t="s">
        <v>384</v>
      </c>
      <c r="B150" s="2" t="s">
        <v>385</v>
      </c>
      <c r="C150" s="2" t="s">
        <v>118</v>
      </c>
      <c r="D150" s="2" t="s">
        <v>117</v>
      </c>
      <c r="E150" s="2" t="s">
        <v>121</v>
      </c>
      <c r="F150" s="11">
        <v>0</v>
      </c>
      <c r="G150" s="11">
        <v>0</v>
      </c>
      <c r="H150" s="11">
        <v>0</v>
      </c>
      <c r="I150" s="4">
        <v>25.96</v>
      </c>
      <c r="J150" s="4">
        <v>0</v>
      </c>
      <c r="K150" s="5">
        <v>0</v>
      </c>
      <c r="L150" s="25"/>
      <c r="M150" s="11">
        <v>25.96</v>
      </c>
      <c r="N150" s="25"/>
      <c r="O150" s="4">
        <v>-25.96</v>
      </c>
      <c r="P150" s="3">
        <v>0</v>
      </c>
    </row>
    <row r="151" spans="1:16" x14ac:dyDescent="0.25">
      <c r="A151" s="2" t="s">
        <v>384</v>
      </c>
      <c r="B151" s="2" t="s">
        <v>385</v>
      </c>
      <c r="C151" s="2" t="s">
        <v>118</v>
      </c>
      <c r="D151" s="2" t="s">
        <v>117</v>
      </c>
      <c r="E151" s="2" t="s">
        <v>120</v>
      </c>
      <c r="F151" s="11">
        <v>0</v>
      </c>
      <c r="G151" s="11">
        <v>0</v>
      </c>
      <c r="H151" s="11">
        <v>0</v>
      </c>
      <c r="I151" s="4">
        <v>0.73</v>
      </c>
      <c r="J151" s="4">
        <v>0</v>
      </c>
      <c r="K151" s="5">
        <v>0</v>
      </c>
      <c r="L151" s="25"/>
      <c r="M151" s="11">
        <v>0.73</v>
      </c>
      <c r="N151" s="25"/>
      <c r="O151" s="4">
        <v>-0.73</v>
      </c>
      <c r="P151" s="3">
        <v>0</v>
      </c>
    </row>
    <row r="152" spans="1:16" x14ac:dyDescent="0.25">
      <c r="A152" s="2" t="s">
        <v>156</v>
      </c>
      <c r="B152" s="2" t="s">
        <v>223</v>
      </c>
      <c r="C152" s="2" t="s">
        <v>271</v>
      </c>
      <c r="D152" s="2" t="s">
        <v>117</v>
      </c>
      <c r="E152" s="2" t="s">
        <v>121</v>
      </c>
      <c r="F152" s="11">
        <v>0</v>
      </c>
      <c r="G152" s="11">
        <v>850000</v>
      </c>
      <c r="H152" s="11">
        <v>850000</v>
      </c>
      <c r="I152" s="4">
        <v>0</v>
      </c>
      <c r="J152" s="4">
        <v>0</v>
      </c>
      <c r="K152" s="5">
        <v>0</v>
      </c>
      <c r="L152" s="25"/>
      <c r="M152" s="11">
        <v>0</v>
      </c>
      <c r="N152" s="25"/>
      <c r="O152" s="4">
        <v>850000</v>
      </c>
      <c r="P152" s="3">
        <v>1</v>
      </c>
    </row>
    <row r="153" spans="1:16" x14ac:dyDescent="0.25">
      <c r="A153" s="2" t="s">
        <v>156</v>
      </c>
      <c r="B153" s="2" t="s">
        <v>223</v>
      </c>
      <c r="C153" s="2" t="s">
        <v>118</v>
      </c>
      <c r="D153" s="2" t="s">
        <v>117</v>
      </c>
      <c r="E153" s="2" t="s">
        <v>121</v>
      </c>
      <c r="F153" s="11">
        <v>0</v>
      </c>
      <c r="G153" s="11">
        <v>-850000</v>
      </c>
      <c r="H153" s="11">
        <v>-850000</v>
      </c>
      <c r="I153" s="4">
        <v>93836</v>
      </c>
      <c r="J153" s="4">
        <v>0</v>
      </c>
      <c r="K153" s="5">
        <v>0</v>
      </c>
      <c r="L153" s="25"/>
      <c r="M153" s="11">
        <v>93836</v>
      </c>
      <c r="N153" s="25"/>
      <c r="O153" s="4">
        <v>-943836</v>
      </c>
      <c r="P153" s="3">
        <v>1.110395</v>
      </c>
    </row>
    <row r="154" spans="1:16" x14ac:dyDescent="0.25">
      <c r="A154" s="2" t="s">
        <v>156</v>
      </c>
      <c r="B154" s="2" t="s">
        <v>223</v>
      </c>
      <c r="C154" s="2" t="s">
        <v>118</v>
      </c>
      <c r="D154" s="2" t="s">
        <v>117</v>
      </c>
      <c r="E154" s="2" t="s">
        <v>120</v>
      </c>
      <c r="F154" s="11">
        <v>8955</v>
      </c>
      <c r="G154" s="11">
        <v>0</v>
      </c>
      <c r="H154" s="11">
        <v>8955</v>
      </c>
      <c r="I154" s="4">
        <v>89408.41</v>
      </c>
      <c r="J154" s="4">
        <v>0</v>
      </c>
      <c r="K154" s="5">
        <v>0</v>
      </c>
      <c r="L154" s="25"/>
      <c r="M154" s="11">
        <v>89408.41</v>
      </c>
      <c r="N154" s="25"/>
      <c r="O154" s="4">
        <v>-80453.41</v>
      </c>
      <c r="P154" s="3">
        <v>-8.9841890000000006</v>
      </c>
    </row>
    <row r="155" spans="1:16" x14ac:dyDescent="0.25">
      <c r="A155" s="2" t="s">
        <v>155</v>
      </c>
      <c r="B155" s="2" t="s">
        <v>34</v>
      </c>
      <c r="C155" s="2" t="s">
        <v>118</v>
      </c>
      <c r="D155" s="2" t="s">
        <v>117</v>
      </c>
      <c r="E155" s="2" t="s">
        <v>121</v>
      </c>
      <c r="F155" s="11">
        <v>75000</v>
      </c>
      <c r="G155" s="11">
        <v>0</v>
      </c>
      <c r="H155" s="11">
        <v>75000</v>
      </c>
      <c r="I155" s="4">
        <v>57817.54</v>
      </c>
      <c r="J155" s="4">
        <v>0</v>
      </c>
      <c r="K155" s="5">
        <v>0</v>
      </c>
      <c r="L155" s="25"/>
      <c r="M155" s="11">
        <v>57817.54</v>
      </c>
      <c r="N155" s="25"/>
      <c r="O155" s="4">
        <v>17182.46</v>
      </c>
      <c r="P155" s="3">
        <v>0.229099</v>
      </c>
    </row>
    <row r="156" spans="1:16" x14ac:dyDescent="0.25">
      <c r="A156" s="2" t="s">
        <v>155</v>
      </c>
      <c r="B156" s="2" t="s">
        <v>34</v>
      </c>
      <c r="C156" s="2" t="s">
        <v>118</v>
      </c>
      <c r="D156" s="2" t="s">
        <v>117</v>
      </c>
      <c r="E156" s="2" t="s">
        <v>120</v>
      </c>
      <c r="F156" s="11">
        <v>2380</v>
      </c>
      <c r="G156" s="11">
        <v>0</v>
      </c>
      <c r="H156" s="11">
        <v>2380</v>
      </c>
      <c r="I156" s="4">
        <v>1681.26</v>
      </c>
      <c r="J156" s="4">
        <v>0</v>
      </c>
      <c r="K156" s="5">
        <v>0</v>
      </c>
      <c r="L156" s="25"/>
      <c r="M156" s="11">
        <v>1681.26</v>
      </c>
      <c r="N156" s="25"/>
      <c r="O156" s="4">
        <v>698.74</v>
      </c>
      <c r="P156" s="3">
        <v>0.29358800000000002</v>
      </c>
    </row>
    <row r="157" spans="1:16" x14ac:dyDescent="0.25">
      <c r="A157" s="2" t="s">
        <v>155</v>
      </c>
      <c r="B157" s="2" t="s">
        <v>34</v>
      </c>
      <c r="C157" s="2" t="s">
        <v>118</v>
      </c>
      <c r="D157" s="2" t="s">
        <v>117</v>
      </c>
      <c r="E157" s="2" t="s">
        <v>116</v>
      </c>
      <c r="F157" s="11">
        <v>10000</v>
      </c>
      <c r="G157" s="11">
        <v>0</v>
      </c>
      <c r="H157" s="11">
        <v>10000</v>
      </c>
      <c r="I157" s="4">
        <v>2227.5</v>
      </c>
      <c r="J157" s="4">
        <v>0</v>
      </c>
      <c r="K157" s="5">
        <v>0</v>
      </c>
      <c r="L157" s="25"/>
      <c r="M157" s="11">
        <v>2227.5</v>
      </c>
      <c r="N157" s="25"/>
      <c r="O157" s="4">
        <v>7772.5</v>
      </c>
      <c r="P157" s="3">
        <v>0.77725</v>
      </c>
    </row>
    <row r="158" spans="1:16" x14ac:dyDescent="0.25">
      <c r="A158" s="2" t="s">
        <v>154</v>
      </c>
      <c r="B158" s="2" t="s">
        <v>35</v>
      </c>
      <c r="C158" s="2" t="s">
        <v>118</v>
      </c>
      <c r="D158" s="2" t="s">
        <v>117</v>
      </c>
      <c r="E158" s="2" t="s">
        <v>121</v>
      </c>
      <c r="F158" s="11">
        <v>374970</v>
      </c>
      <c r="G158" s="11">
        <v>0</v>
      </c>
      <c r="H158" s="11">
        <v>374970</v>
      </c>
      <c r="I158" s="4">
        <v>335723.12</v>
      </c>
      <c r="J158" s="4">
        <v>0</v>
      </c>
      <c r="K158" s="5">
        <v>0</v>
      </c>
      <c r="L158" s="25"/>
      <c r="M158" s="11">
        <v>335723.12</v>
      </c>
      <c r="N158" s="25"/>
      <c r="O158" s="4">
        <v>39246.879999999997</v>
      </c>
      <c r="P158" s="3">
        <v>0.104667</v>
      </c>
    </row>
    <row r="159" spans="1:16" x14ac:dyDescent="0.25">
      <c r="A159" s="2" t="s">
        <v>154</v>
      </c>
      <c r="B159" s="2" t="s">
        <v>35</v>
      </c>
      <c r="C159" s="2" t="s">
        <v>118</v>
      </c>
      <c r="D159" s="2" t="s">
        <v>117</v>
      </c>
      <c r="E159" s="2" t="s">
        <v>120</v>
      </c>
      <c r="F159" s="11">
        <v>12313.28</v>
      </c>
      <c r="G159" s="11">
        <v>0</v>
      </c>
      <c r="H159" s="11">
        <v>12313.28</v>
      </c>
      <c r="I159" s="4">
        <v>10237.450000000001</v>
      </c>
      <c r="J159" s="4">
        <v>0</v>
      </c>
      <c r="K159" s="5">
        <v>0</v>
      </c>
      <c r="L159" s="25"/>
      <c r="M159" s="11">
        <v>10237.450000000001</v>
      </c>
      <c r="N159" s="25"/>
      <c r="O159" s="4">
        <v>2075.83</v>
      </c>
      <c r="P159" s="3">
        <v>0.16858500000000001</v>
      </c>
    </row>
    <row r="160" spans="1:16" x14ac:dyDescent="0.25">
      <c r="A160" s="2" t="s">
        <v>154</v>
      </c>
      <c r="B160" s="2" t="s">
        <v>35</v>
      </c>
      <c r="C160" s="2" t="s">
        <v>118</v>
      </c>
      <c r="D160" s="2" t="s">
        <v>117</v>
      </c>
      <c r="E160" s="2" t="s">
        <v>116</v>
      </c>
      <c r="F160" s="11">
        <v>64790</v>
      </c>
      <c r="G160" s="11">
        <v>0</v>
      </c>
      <c r="H160" s="11">
        <v>64790</v>
      </c>
      <c r="I160" s="4">
        <v>29899.98</v>
      </c>
      <c r="J160" s="4">
        <v>0</v>
      </c>
      <c r="K160" s="5">
        <v>0</v>
      </c>
      <c r="L160" s="25"/>
      <c r="M160" s="11">
        <v>29899.98</v>
      </c>
      <c r="N160" s="25"/>
      <c r="O160" s="4">
        <v>34890.019999999997</v>
      </c>
      <c r="P160" s="3">
        <v>0.53850900000000002</v>
      </c>
    </row>
    <row r="161" spans="1:16" x14ac:dyDescent="0.25">
      <c r="A161" s="2" t="s">
        <v>153</v>
      </c>
      <c r="B161" s="2" t="s">
        <v>75</v>
      </c>
      <c r="C161" s="2" t="s">
        <v>118</v>
      </c>
      <c r="D161" s="2" t="s">
        <v>117</v>
      </c>
      <c r="E161" s="2" t="s">
        <v>121</v>
      </c>
      <c r="F161" s="11">
        <v>19795</v>
      </c>
      <c r="G161" s="11">
        <v>-1751.63</v>
      </c>
      <c r="H161" s="11">
        <v>18043.37</v>
      </c>
      <c r="I161" s="4">
        <v>11384.22</v>
      </c>
      <c r="J161" s="4">
        <v>0</v>
      </c>
      <c r="K161" s="5">
        <v>0</v>
      </c>
      <c r="L161" s="25"/>
      <c r="M161" s="11">
        <v>11384.22</v>
      </c>
      <c r="N161" s="25"/>
      <c r="O161" s="4">
        <v>6659.15</v>
      </c>
      <c r="P161" s="3">
        <v>0.369064</v>
      </c>
    </row>
    <row r="162" spans="1:16" x14ac:dyDescent="0.25">
      <c r="A162" s="2" t="s">
        <v>153</v>
      </c>
      <c r="B162" s="2" t="s">
        <v>75</v>
      </c>
      <c r="C162" s="2" t="s">
        <v>118</v>
      </c>
      <c r="D162" s="2" t="s">
        <v>117</v>
      </c>
      <c r="E162" s="2" t="s">
        <v>120</v>
      </c>
      <c r="F162" s="11">
        <v>2776.96</v>
      </c>
      <c r="G162" s="11">
        <v>0</v>
      </c>
      <c r="H162" s="11">
        <v>2776.96</v>
      </c>
      <c r="I162" s="4">
        <v>2393.1999999999998</v>
      </c>
      <c r="J162" s="4">
        <v>0</v>
      </c>
      <c r="K162" s="5">
        <v>0</v>
      </c>
      <c r="L162" s="25"/>
      <c r="M162" s="11">
        <v>2393.1999999999998</v>
      </c>
      <c r="N162" s="25"/>
      <c r="O162" s="4">
        <v>383.76</v>
      </c>
      <c r="P162" s="3">
        <v>0.13819400000000001</v>
      </c>
    </row>
    <row r="163" spans="1:16" x14ac:dyDescent="0.25">
      <c r="A163" s="2" t="s">
        <v>153</v>
      </c>
      <c r="B163" s="2" t="s">
        <v>75</v>
      </c>
      <c r="C163" s="2" t="s">
        <v>118</v>
      </c>
      <c r="D163" s="2" t="s">
        <v>117</v>
      </c>
      <c r="E163" s="2" t="s">
        <v>116</v>
      </c>
      <c r="F163" s="11">
        <v>14864</v>
      </c>
      <c r="G163" s="11">
        <v>0</v>
      </c>
      <c r="H163" s="11">
        <v>14864</v>
      </c>
      <c r="I163" s="4">
        <v>7817</v>
      </c>
      <c r="J163" s="4">
        <v>0</v>
      </c>
      <c r="K163" s="5">
        <v>0</v>
      </c>
      <c r="L163" s="25"/>
      <c r="M163" s="11">
        <v>7817</v>
      </c>
      <c r="N163" s="25"/>
      <c r="O163" s="4">
        <v>7047</v>
      </c>
      <c r="P163" s="3">
        <v>0.47409800000000002</v>
      </c>
    </row>
    <row r="164" spans="1:16" x14ac:dyDescent="0.25">
      <c r="A164" s="2" t="s">
        <v>153</v>
      </c>
      <c r="B164" s="2" t="s">
        <v>75</v>
      </c>
      <c r="C164" s="2" t="s">
        <v>118</v>
      </c>
      <c r="D164" s="2" t="s">
        <v>117</v>
      </c>
      <c r="E164" s="2" t="s">
        <v>125</v>
      </c>
      <c r="F164" s="11">
        <v>64518.25</v>
      </c>
      <c r="G164" s="11">
        <v>1751.63</v>
      </c>
      <c r="H164" s="11">
        <v>66269.88</v>
      </c>
      <c r="I164" s="4">
        <v>66269.899999999994</v>
      </c>
      <c r="J164" s="4">
        <v>0</v>
      </c>
      <c r="K164" s="5">
        <v>0</v>
      </c>
      <c r="L164" s="25"/>
      <c r="M164" s="11">
        <v>66269.899999999994</v>
      </c>
      <c r="N164" s="25"/>
      <c r="O164" s="4">
        <v>-0.02</v>
      </c>
      <c r="P164" s="3">
        <v>0</v>
      </c>
    </row>
    <row r="165" spans="1:16" x14ac:dyDescent="0.25">
      <c r="A165" s="2" t="s">
        <v>152</v>
      </c>
      <c r="B165" s="2" t="s">
        <v>36</v>
      </c>
      <c r="C165" s="2" t="s">
        <v>118</v>
      </c>
      <c r="D165" s="2" t="s">
        <v>117</v>
      </c>
      <c r="E165" s="2" t="s">
        <v>121</v>
      </c>
      <c r="F165" s="11">
        <v>10000</v>
      </c>
      <c r="G165" s="11">
        <v>-836.91</v>
      </c>
      <c r="H165" s="11">
        <v>9163.09</v>
      </c>
      <c r="I165" s="4">
        <v>7016.82</v>
      </c>
      <c r="J165" s="4">
        <v>0</v>
      </c>
      <c r="K165" s="5">
        <v>0</v>
      </c>
      <c r="L165" s="25"/>
      <c r="M165" s="11">
        <v>7016.82</v>
      </c>
      <c r="N165" s="25"/>
      <c r="O165" s="4">
        <v>2146.27</v>
      </c>
      <c r="P165" s="3">
        <v>0.23422999999999999</v>
      </c>
    </row>
    <row r="166" spans="1:16" x14ac:dyDescent="0.25">
      <c r="A166" s="2" t="s">
        <v>152</v>
      </c>
      <c r="B166" s="2" t="s">
        <v>36</v>
      </c>
      <c r="C166" s="2" t="s">
        <v>118</v>
      </c>
      <c r="D166" s="2" t="s">
        <v>117</v>
      </c>
      <c r="E166" s="2" t="s">
        <v>120</v>
      </c>
      <c r="F166" s="11">
        <v>6059.76</v>
      </c>
      <c r="G166" s="11">
        <v>0</v>
      </c>
      <c r="H166" s="11">
        <v>6059.76</v>
      </c>
      <c r="I166" s="4">
        <v>5798.55</v>
      </c>
      <c r="J166" s="4">
        <v>0</v>
      </c>
      <c r="K166" s="5">
        <v>0</v>
      </c>
      <c r="L166" s="25"/>
      <c r="M166" s="11">
        <v>5798.55</v>
      </c>
      <c r="N166" s="25"/>
      <c r="O166" s="4">
        <v>261.20999999999998</v>
      </c>
      <c r="P166" s="3">
        <v>4.3105999999999998E-2</v>
      </c>
    </row>
    <row r="167" spans="1:16" x14ac:dyDescent="0.25">
      <c r="A167" s="2" t="s">
        <v>152</v>
      </c>
      <c r="B167" s="2" t="s">
        <v>36</v>
      </c>
      <c r="C167" s="2" t="s">
        <v>118</v>
      </c>
      <c r="D167" s="2" t="s">
        <v>117</v>
      </c>
      <c r="E167" s="2" t="s">
        <v>116</v>
      </c>
      <c r="F167" s="11">
        <v>7600</v>
      </c>
      <c r="G167" s="11">
        <v>1912.76</v>
      </c>
      <c r="H167" s="11">
        <v>9512.76</v>
      </c>
      <c r="I167" s="4">
        <v>7757.76</v>
      </c>
      <c r="J167" s="4">
        <v>0</v>
      </c>
      <c r="K167" s="5">
        <v>0</v>
      </c>
      <c r="L167" s="25"/>
      <c r="M167" s="11">
        <v>7757.76</v>
      </c>
      <c r="N167" s="25"/>
      <c r="O167" s="4">
        <v>1755</v>
      </c>
      <c r="P167" s="3">
        <v>0.18448899999999999</v>
      </c>
    </row>
    <row r="168" spans="1:16" x14ac:dyDescent="0.25">
      <c r="A168" s="2" t="s">
        <v>152</v>
      </c>
      <c r="B168" s="2" t="s">
        <v>36</v>
      </c>
      <c r="C168" s="2" t="s">
        <v>118</v>
      </c>
      <c r="D168" s="2" t="s">
        <v>117</v>
      </c>
      <c r="E168" s="2" t="s">
        <v>125</v>
      </c>
      <c r="F168" s="11">
        <v>198819.91</v>
      </c>
      <c r="G168" s="11">
        <v>-1075.8499999999999</v>
      </c>
      <c r="H168" s="11">
        <v>197744.06</v>
      </c>
      <c r="I168" s="4">
        <v>192316.02</v>
      </c>
      <c r="J168" s="4">
        <v>0</v>
      </c>
      <c r="K168" s="5">
        <v>0</v>
      </c>
      <c r="L168" s="25"/>
      <c r="M168" s="11">
        <v>192316.02</v>
      </c>
      <c r="N168" s="25"/>
      <c r="O168" s="4">
        <v>5428.04</v>
      </c>
      <c r="P168" s="3">
        <v>2.7449999999999999E-2</v>
      </c>
    </row>
    <row r="169" spans="1:16" x14ac:dyDescent="0.25">
      <c r="A169" s="2" t="s">
        <v>151</v>
      </c>
      <c r="B169" s="2" t="s">
        <v>37</v>
      </c>
      <c r="C169" s="2" t="s">
        <v>118</v>
      </c>
      <c r="D169" s="2" t="s">
        <v>117</v>
      </c>
      <c r="E169" s="2" t="s">
        <v>121</v>
      </c>
      <c r="F169" s="11">
        <v>28000</v>
      </c>
      <c r="G169" s="11">
        <v>0</v>
      </c>
      <c r="H169" s="11">
        <v>28000</v>
      </c>
      <c r="I169" s="4">
        <v>21588.41</v>
      </c>
      <c r="J169" s="4">
        <v>0</v>
      </c>
      <c r="K169" s="5">
        <v>0</v>
      </c>
      <c r="L169" s="25"/>
      <c r="M169" s="11">
        <v>21588.41</v>
      </c>
      <c r="N169" s="25"/>
      <c r="O169" s="4">
        <v>6411.59</v>
      </c>
      <c r="P169" s="3">
        <v>0.22898499999999999</v>
      </c>
    </row>
    <row r="170" spans="1:16" x14ac:dyDescent="0.25">
      <c r="A170" s="2" t="s">
        <v>151</v>
      </c>
      <c r="B170" s="2" t="s">
        <v>37</v>
      </c>
      <c r="C170" s="2" t="s">
        <v>118</v>
      </c>
      <c r="D170" s="2" t="s">
        <v>117</v>
      </c>
      <c r="E170" s="2" t="s">
        <v>120</v>
      </c>
      <c r="F170" s="11">
        <v>1089.76</v>
      </c>
      <c r="G170" s="11">
        <v>0</v>
      </c>
      <c r="H170" s="11">
        <v>1089.76</v>
      </c>
      <c r="I170" s="4">
        <v>891.57</v>
      </c>
      <c r="J170" s="4">
        <v>0</v>
      </c>
      <c r="K170" s="5">
        <v>0</v>
      </c>
      <c r="L170" s="25"/>
      <c r="M170" s="11">
        <v>891.57</v>
      </c>
      <c r="N170" s="25"/>
      <c r="O170" s="4">
        <v>198.19</v>
      </c>
      <c r="P170" s="3">
        <v>0.181866</v>
      </c>
    </row>
    <row r="171" spans="1:16" x14ac:dyDescent="0.25">
      <c r="A171" s="2" t="s">
        <v>151</v>
      </c>
      <c r="B171" s="2" t="s">
        <v>37</v>
      </c>
      <c r="C171" s="2" t="s">
        <v>118</v>
      </c>
      <c r="D171" s="2" t="s">
        <v>117</v>
      </c>
      <c r="E171" s="2" t="s">
        <v>116</v>
      </c>
      <c r="F171" s="11">
        <v>10920</v>
      </c>
      <c r="G171" s="11">
        <v>0</v>
      </c>
      <c r="H171" s="11">
        <v>10920</v>
      </c>
      <c r="I171" s="4">
        <v>10253.280000000001</v>
      </c>
      <c r="J171" s="4">
        <v>0</v>
      </c>
      <c r="K171" s="5">
        <v>0</v>
      </c>
      <c r="L171" s="25"/>
      <c r="M171" s="11">
        <v>10253.280000000001</v>
      </c>
      <c r="N171" s="25"/>
      <c r="O171" s="4">
        <v>666.72</v>
      </c>
      <c r="P171" s="3">
        <v>6.1054999999999998E-2</v>
      </c>
    </row>
    <row r="172" spans="1:16" x14ac:dyDescent="0.25">
      <c r="A172" s="2" t="s">
        <v>150</v>
      </c>
      <c r="B172" s="2" t="s">
        <v>38</v>
      </c>
      <c r="C172" s="2" t="s">
        <v>118</v>
      </c>
      <c r="D172" s="2" t="s">
        <v>117</v>
      </c>
      <c r="E172" s="2" t="s">
        <v>121</v>
      </c>
      <c r="F172" s="11">
        <v>32228</v>
      </c>
      <c r="G172" s="11">
        <v>0</v>
      </c>
      <c r="H172" s="11">
        <v>32228</v>
      </c>
      <c r="I172" s="4">
        <v>25234.04</v>
      </c>
      <c r="J172" s="4">
        <v>0</v>
      </c>
      <c r="K172" s="5">
        <v>0</v>
      </c>
      <c r="L172" s="25"/>
      <c r="M172" s="11">
        <v>25234.04</v>
      </c>
      <c r="N172" s="25"/>
      <c r="O172" s="4">
        <v>6993.96</v>
      </c>
      <c r="P172" s="3">
        <v>0.21701500000000001</v>
      </c>
    </row>
    <row r="173" spans="1:16" x14ac:dyDescent="0.25">
      <c r="A173" s="2" t="s">
        <v>150</v>
      </c>
      <c r="B173" s="2" t="s">
        <v>38</v>
      </c>
      <c r="C173" s="2" t="s">
        <v>118</v>
      </c>
      <c r="D173" s="2" t="s">
        <v>117</v>
      </c>
      <c r="E173" s="2" t="s">
        <v>120</v>
      </c>
      <c r="F173" s="11">
        <v>902.38</v>
      </c>
      <c r="G173" s="11">
        <v>0</v>
      </c>
      <c r="H173" s="11">
        <v>902.38</v>
      </c>
      <c r="I173" s="4">
        <v>706.55</v>
      </c>
      <c r="J173" s="4">
        <v>0</v>
      </c>
      <c r="K173" s="5">
        <v>0</v>
      </c>
      <c r="L173" s="25"/>
      <c r="M173" s="11">
        <v>706.55</v>
      </c>
      <c r="N173" s="25"/>
      <c r="O173" s="4">
        <v>195.83</v>
      </c>
      <c r="P173" s="3">
        <v>0.21701500000000001</v>
      </c>
    </row>
    <row r="174" spans="1:16" x14ac:dyDescent="0.25">
      <c r="A174" s="2" t="s">
        <v>149</v>
      </c>
      <c r="B174" s="2" t="s">
        <v>39</v>
      </c>
      <c r="C174" s="2" t="s">
        <v>118</v>
      </c>
      <c r="D174" s="2" t="s">
        <v>117</v>
      </c>
      <c r="E174" s="2" t="s">
        <v>121</v>
      </c>
      <c r="F174" s="11">
        <v>165147</v>
      </c>
      <c r="G174" s="11">
        <v>0</v>
      </c>
      <c r="H174" s="11">
        <v>165147</v>
      </c>
      <c r="I174" s="4">
        <v>137628.94</v>
      </c>
      <c r="J174" s="4">
        <v>0</v>
      </c>
      <c r="K174" s="5">
        <v>0</v>
      </c>
      <c r="L174" s="25"/>
      <c r="M174" s="11">
        <v>137628.94</v>
      </c>
      <c r="N174" s="25"/>
      <c r="O174" s="4">
        <v>27518.06</v>
      </c>
      <c r="P174" s="3">
        <v>0.166628</v>
      </c>
    </row>
    <row r="175" spans="1:16" x14ac:dyDescent="0.25">
      <c r="A175" s="2" t="s">
        <v>149</v>
      </c>
      <c r="B175" s="2" t="s">
        <v>39</v>
      </c>
      <c r="C175" s="2" t="s">
        <v>118</v>
      </c>
      <c r="D175" s="2" t="s">
        <v>117</v>
      </c>
      <c r="E175" s="2" t="s">
        <v>120</v>
      </c>
      <c r="F175" s="11">
        <v>5689.26</v>
      </c>
      <c r="G175" s="11">
        <v>0</v>
      </c>
      <c r="H175" s="11">
        <v>5689.26</v>
      </c>
      <c r="I175" s="4">
        <v>4194.6899999999996</v>
      </c>
      <c r="J175" s="4">
        <v>0</v>
      </c>
      <c r="K175" s="5">
        <v>0</v>
      </c>
      <c r="L175" s="25"/>
      <c r="M175" s="11">
        <v>4194.6899999999996</v>
      </c>
      <c r="N175" s="25"/>
      <c r="O175" s="4">
        <v>1494.57</v>
      </c>
      <c r="P175" s="3">
        <v>0.26269999999999999</v>
      </c>
    </row>
    <row r="176" spans="1:16" x14ac:dyDescent="0.25">
      <c r="A176" s="2" t="s">
        <v>149</v>
      </c>
      <c r="B176" s="2" t="s">
        <v>39</v>
      </c>
      <c r="C176" s="2" t="s">
        <v>118</v>
      </c>
      <c r="D176" s="2" t="s">
        <v>117</v>
      </c>
      <c r="E176" s="2" t="s">
        <v>116</v>
      </c>
      <c r="F176" s="11">
        <v>38041</v>
      </c>
      <c r="G176" s="11">
        <v>0</v>
      </c>
      <c r="H176" s="11">
        <v>38041</v>
      </c>
      <c r="I176" s="4">
        <v>12181.41</v>
      </c>
      <c r="J176" s="4">
        <v>0</v>
      </c>
      <c r="K176" s="5">
        <v>0</v>
      </c>
      <c r="L176" s="25"/>
      <c r="M176" s="11">
        <v>12181.41</v>
      </c>
      <c r="N176" s="25"/>
      <c r="O176" s="4">
        <v>25859.59</v>
      </c>
      <c r="P176" s="3">
        <v>0.679782</v>
      </c>
    </row>
    <row r="177" spans="1:16" x14ac:dyDescent="0.25">
      <c r="A177" s="2" t="s">
        <v>148</v>
      </c>
      <c r="B177" s="2" t="s">
        <v>22</v>
      </c>
      <c r="C177" s="2" t="s">
        <v>118</v>
      </c>
      <c r="D177" s="2" t="s">
        <v>117</v>
      </c>
      <c r="E177" s="2" t="s">
        <v>121</v>
      </c>
      <c r="F177" s="11">
        <v>187340</v>
      </c>
      <c r="G177" s="11">
        <v>13000</v>
      </c>
      <c r="H177" s="11">
        <v>200340</v>
      </c>
      <c r="I177" s="4">
        <v>187437.19</v>
      </c>
      <c r="J177" s="4">
        <v>0</v>
      </c>
      <c r="K177" s="5">
        <v>0</v>
      </c>
      <c r="L177" s="25"/>
      <c r="M177" s="11">
        <v>187437.19</v>
      </c>
      <c r="N177" s="25"/>
      <c r="O177" s="4">
        <v>12902.81</v>
      </c>
      <c r="P177" s="3">
        <v>6.4405000000000004E-2</v>
      </c>
    </row>
    <row r="178" spans="1:16" x14ac:dyDescent="0.25">
      <c r="A178" s="2" t="s">
        <v>148</v>
      </c>
      <c r="B178" s="2" t="s">
        <v>22</v>
      </c>
      <c r="C178" s="2" t="s">
        <v>118</v>
      </c>
      <c r="D178" s="2" t="s">
        <v>117</v>
      </c>
      <c r="E178" s="2" t="s">
        <v>120</v>
      </c>
      <c r="F178" s="11">
        <v>6169.52</v>
      </c>
      <c r="G178" s="11">
        <v>0</v>
      </c>
      <c r="H178" s="11">
        <v>6169.52</v>
      </c>
      <c r="I178" s="4">
        <v>5302.11</v>
      </c>
      <c r="J178" s="4">
        <v>0</v>
      </c>
      <c r="K178" s="5">
        <v>0</v>
      </c>
      <c r="L178" s="25"/>
      <c r="M178" s="11">
        <v>5302.11</v>
      </c>
      <c r="N178" s="25"/>
      <c r="O178" s="4">
        <v>867.41</v>
      </c>
      <c r="P178" s="3">
        <v>0.140596</v>
      </c>
    </row>
    <row r="179" spans="1:16" x14ac:dyDescent="0.25">
      <c r="A179" s="2" t="s">
        <v>148</v>
      </c>
      <c r="B179" s="2" t="s">
        <v>22</v>
      </c>
      <c r="C179" s="2" t="s">
        <v>118</v>
      </c>
      <c r="D179" s="2" t="s">
        <v>117</v>
      </c>
      <c r="E179" s="2" t="s">
        <v>116</v>
      </c>
      <c r="F179" s="11">
        <v>33000</v>
      </c>
      <c r="G179" s="11">
        <v>-13000</v>
      </c>
      <c r="H179" s="11">
        <v>20000</v>
      </c>
      <c r="I179" s="4">
        <v>1924.01</v>
      </c>
      <c r="J179" s="4">
        <v>0</v>
      </c>
      <c r="K179" s="5">
        <v>0</v>
      </c>
      <c r="L179" s="25"/>
      <c r="M179" s="11">
        <v>1924.01</v>
      </c>
      <c r="N179" s="25"/>
      <c r="O179" s="4">
        <v>18075.990000000002</v>
      </c>
      <c r="P179" s="3">
        <v>0.90380000000000005</v>
      </c>
    </row>
    <row r="180" spans="1:16" x14ac:dyDescent="0.25">
      <c r="A180" s="2" t="s">
        <v>147</v>
      </c>
      <c r="B180" s="2" t="s">
        <v>40</v>
      </c>
      <c r="C180" s="2" t="s">
        <v>118</v>
      </c>
      <c r="D180" s="2" t="s">
        <v>117</v>
      </c>
      <c r="E180" s="2" t="s">
        <v>121</v>
      </c>
      <c r="F180" s="11">
        <v>12300</v>
      </c>
      <c r="G180" s="11">
        <v>-5961.57</v>
      </c>
      <c r="H180" s="11">
        <v>6338.43</v>
      </c>
      <c r="I180" s="4">
        <v>6469.56</v>
      </c>
      <c r="J180" s="4">
        <v>0</v>
      </c>
      <c r="K180" s="5">
        <v>0</v>
      </c>
      <c r="L180" s="25"/>
      <c r="M180" s="11">
        <v>6469.56</v>
      </c>
      <c r="N180" s="25"/>
      <c r="O180" s="4">
        <v>-131.13</v>
      </c>
      <c r="P180" s="3">
        <v>-2.0688000000000002E-2</v>
      </c>
    </row>
    <row r="181" spans="1:16" x14ac:dyDescent="0.25">
      <c r="A181" s="2" t="s">
        <v>147</v>
      </c>
      <c r="B181" s="2" t="s">
        <v>40</v>
      </c>
      <c r="C181" s="2" t="s">
        <v>118</v>
      </c>
      <c r="D181" s="2" t="s">
        <v>117</v>
      </c>
      <c r="E181" s="2" t="s">
        <v>120</v>
      </c>
      <c r="F181" s="11">
        <v>1774.55</v>
      </c>
      <c r="G181" s="11">
        <v>0</v>
      </c>
      <c r="H181" s="11">
        <v>1774.55</v>
      </c>
      <c r="I181" s="4">
        <v>1787.83</v>
      </c>
      <c r="J181" s="4">
        <v>0</v>
      </c>
      <c r="K181" s="5">
        <v>0</v>
      </c>
      <c r="L181" s="25"/>
      <c r="M181" s="11">
        <v>1787.83</v>
      </c>
      <c r="N181" s="25"/>
      <c r="O181" s="4">
        <v>-13.28</v>
      </c>
      <c r="P181" s="3">
        <v>-7.4840000000000002E-3</v>
      </c>
    </row>
    <row r="182" spans="1:16" x14ac:dyDescent="0.25">
      <c r="A182" s="2" t="s">
        <v>147</v>
      </c>
      <c r="B182" s="2" t="s">
        <v>40</v>
      </c>
      <c r="C182" s="2" t="s">
        <v>118</v>
      </c>
      <c r="D182" s="2" t="s">
        <v>117</v>
      </c>
      <c r="E182" s="2" t="s">
        <v>125</v>
      </c>
      <c r="F182" s="11">
        <v>51076.95</v>
      </c>
      <c r="G182" s="11">
        <v>5961.57</v>
      </c>
      <c r="H182" s="11">
        <v>57038.52</v>
      </c>
      <c r="I182" s="4">
        <v>57381.55</v>
      </c>
      <c r="J182" s="4">
        <v>0</v>
      </c>
      <c r="K182" s="5">
        <v>0</v>
      </c>
      <c r="L182" s="25"/>
      <c r="M182" s="11">
        <v>57381.55</v>
      </c>
      <c r="N182" s="25"/>
      <c r="O182" s="4">
        <v>-343.03</v>
      </c>
      <c r="P182" s="3">
        <v>-6.0140000000000002E-3</v>
      </c>
    </row>
    <row r="183" spans="1:16" x14ac:dyDescent="0.25">
      <c r="A183" s="2" t="s">
        <v>146</v>
      </c>
      <c r="B183" s="2" t="s">
        <v>41</v>
      </c>
      <c r="C183" s="2" t="s">
        <v>118</v>
      </c>
      <c r="D183" s="2" t="s">
        <v>117</v>
      </c>
      <c r="E183" s="2" t="s">
        <v>121</v>
      </c>
      <c r="F183" s="11">
        <v>11985</v>
      </c>
      <c r="G183" s="11">
        <v>0</v>
      </c>
      <c r="H183" s="11">
        <v>11985</v>
      </c>
      <c r="I183" s="4">
        <v>7641.5</v>
      </c>
      <c r="J183" s="4">
        <v>0</v>
      </c>
      <c r="K183" s="5">
        <v>0</v>
      </c>
      <c r="L183" s="25"/>
      <c r="M183" s="11">
        <v>7641.5</v>
      </c>
      <c r="N183" s="25"/>
      <c r="O183" s="4">
        <v>4343.5</v>
      </c>
      <c r="P183" s="3">
        <v>0.36241099999999998</v>
      </c>
    </row>
    <row r="184" spans="1:16" x14ac:dyDescent="0.25">
      <c r="A184" s="2" t="s">
        <v>146</v>
      </c>
      <c r="B184" s="2" t="s">
        <v>41</v>
      </c>
      <c r="C184" s="2" t="s">
        <v>118</v>
      </c>
      <c r="D184" s="2" t="s">
        <v>117</v>
      </c>
      <c r="E184" s="2" t="s">
        <v>120</v>
      </c>
      <c r="F184" s="11">
        <v>335.58</v>
      </c>
      <c r="G184" s="11">
        <v>0</v>
      </c>
      <c r="H184" s="11">
        <v>335.58</v>
      </c>
      <c r="I184" s="4">
        <v>213.96</v>
      </c>
      <c r="J184" s="4">
        <v>0</v>
      </c>
      <c r="K184" s="5">
        <v>0</v>
      </c>
      <c r="L184" s="25"/>
      <c r="M184" s="11">
        <v>213.96</v>
      </c>
      <c r="N184" s="25"/>
      <c r="O184" s="4">
        <v>121.62</v>
      </c>
      <c r="P184" s="3">
        <v>0.36241699999999999</v>
      </c>
    </row>
    <row r="185" spans="1:16" x14ac:dyDescent="0.25">
      <c r="A185" s="2" t="s">
        <v>145</v>
      </c>
      <c r="B185" s="2" t="s">
        <v>42</v>
      </c>
      <c r="C185" s="2" t="s">
        <v>118</v>
      </c>
      <c r="D185" s="2" t="s">
        <v>117</v>
      </c>
      <c r="E185" s="2" t="s">
        <v>121</v>
      </c>
      <c r="F185" s="11">
        <v>23520</v>
      </c>
      <c r="G185" s="11">
        <v>0</v>
      </c>
      <c r="H185" s="11">
        <v>23520</v>
      </c>
      <c r="I185" s="4">
        <v>18648.86</v>
      </c>
      <c r="J185" s="4">
        <v>0</v>
      </c>
      <c r="K185" s="5">
        <v>0</v>
      </c>
      <c r="L185" s="25"/>
      <c r="M185" s="11">
        <v>18648.86</v>
      </c>
      <c r="N185" s="25"/>
      <c r="O185" s="4">
        <v>4871.1400000000003</v>
      </c>
      <c r="P185" s="3">
        <v>0.20710600000000001</v>
      </c>
    </row>
    <row r="186" spans="1:16" x14ac:dyDescent="0.25">
      <c r="A186" s="2" t="s">
        <v>145</v>
      </c>
      <c r="B186" s="2" t="s">
        <v>42</v>
      </c>
      <c r="C186" s="2" t="s">
        <v>118</v>
      </c>
      <c r="D186" s="2" t="s">
        <v>117</v>
      </c>
      <c r="E186" s="2" t="s">
        <v>120</v>
      </c>
      <c r="F186" s="11">
        <v>4652.96</v>
      </c>
      <c r="G186" s="11">
        <v>0</v>
      </c>
      <c r="H186" s="11">
        <v>4652.96</v>
      </c>
      <c r="I186" s="4">
        <v>4558.5</v>
      </c>
      <c r="J186" s="4">
        <v>0</v>
      </c>
      <c r="K186" s="5">
        <v>0</v>
      </c>
      <c r="L186" s="25"/>
      <c r="M186" s="11">
        <v>4558.5</v>
      </c>
      <c r="N186" s="25"/>
      <c r="O186" s="4">
        <v>94.46</v>
      </c>
      <c r="P186" s="3">
        <v>2.0301E-2</v>
      </c>
    </row>
    <row r="187" spans="1:16" x14ac:dyDescent="0.25">
      <c r="A187" s="2" t="s">
        <v>145</v>
      </c>
      <c r="B187" s="2" t="s">
        <v>42</v>
      </c>
      <c r="C187" s="2" t="s">
        <v>118</v>
      </c>
      <c r="D187" s="2" t="s">
        <v>117</v>
      </c>
      <c r="E187" s="2" t="s">
        <v>116</v>
      </c>
      <c r="F187" s="11">
        <v>6900</v>
      </c>
      <c r="G187" s="11">
        <v>0</v>
      </c>
      <c r="H187" s="11">
        <v>6900</v>
      </c>
      <c r="I187" s="4">
        <v>3150</v>
      </c>
      <c r="J187" s="4">
        <v>0</v>
      </c>
      <c r="K187" s="5">
        <v>0</v>
      </c>
      <c r="L187" s="25"/>
      <c r="M187" s="11">
        <v>3150</v>
      </c>
      <c r="N187" s="25"/>
      <c r="O187" s="4">
        <v>3750</v>
      </c>
      <c r="P187" s="3">
        <v>0.54347800000000002</v>
      </c>
    </row>
    <row r="188" spans="1:16" x14ac:dyDescent="0.25">
      <c r="A188" s="2" t="s">
        <v>145</v>
      </c>
      <c r="B188" s="2" t="s">
        <v>42</v>
      </c>
      <c r="C188" s="2" t="s">
        <v>118</v>
      </c>
      <c r="D188" s="2" t="s">
        <v>117</v>
      </c>
      <c r="E188" s="2" t="s">
        <v>125</v>
      </c>
      <c r="F188" s="11">
        <v>135757.16</v>
      </c>
      <c r="G188" s="11">
        <v>0</v>
      </c>
      <c r="H188" s="11">
        <v>135757.16</v>
      </c>
      <c r="I188" s="4">
        <v>141004.79</v>
      </c>
      <c r="J188" s="4">
        <v>0</v>
      </c>
      <c r="K188" s="5">
        <v>0</v>
      </c>
      <c r="L188" s="25"/>
      <c r="M188" s="11">
        <v>141004.79</v>
      </c>
      <c r="N188" s="25"/>
      <c r="O188" s="4">
        <v>-5247.63</v>
      </c>
      <c r="P188" s="3">
        <v>-3.8655000000000002E-2</v>
      </c>
    </row>
    <row r="189" spans="1:16" x14ac:dyDescent="0.25">
      <c r="A189" s="2" t="s">
        <v>144</v>
      </c>
      <c r="B189" s="2" t="s">
        <v>43</v>
      </c>
      <c r="C189" s="2" t="s">
        <v>118</v>
      </c>
      <c r="D189" s="2" t="s">
        <v>117</v>
      </c>
      <c r="E189" s="2" t="s">
        <v>121</v>
      </c>
      <c r="F189" s="11">
        <v>9655</v>
      </c>
      <c r="G189" s="11">
        <v>0</v>
      </c>
      <c r="H189" s="11">
        <v>9655</v>
      </c>
      <c r="I189" s="4">
        <v>6761.65</v>
      </c>
      <c r="J189" s="4">
        <v>0</v>
      </c>
      <c r="K189" s="5">
        <v>0</v>
      </c>
      <c r="L189" s="25"/>
      <c r="M189" s="11">
        <v>6761.65</v>
      </c>
      <c r="N189" s="25"/>
      <c r="O189" s="4">
        <v>2893.35</v>
      </c>
      <c r="P189" s="3">
        <v>0.299674</v>
      </c>
    </row>
    <row r="190" spans="1:16" x14ac:dyDescent="0.25">
      <c r="A190" s="2" t="s">
        <v>144</v>
      </c>
      <c r="B190" s="2" t="s">
        <v>43</v>
      </c>
      <c r="C190" s="2" t="s">
        <v>118</v>
      </c>
      <c r="D190" s="2" t="s">
        <v>117</v>
      </c>
      <c r="E190" s="2" t="s">
        <v>120</v>
      </c>
      <c r="F190" s="11">
        <v>270.33999999999997</v>
      </c>
      <c r="G190" s="11">
        <v>0</v>
      </c>
      <c r="H190" s="11">
        <v>270.33999999999997</v>
      </c>
      <c r="I190" s="4">
        <v>189.33</v>
      </c>
      <c r="J190" s="4">
        <v>0</v>
      </c>
      <c r="K190" s="5">
        <v>0</v>
      </c>
      <c r="L190" s="25"/>
      <c r="M190" s="11">
        <v>189.33</v>
      </c>
      <c r="N190" s="25"/>
      <c r="O190" s="4">
        <v>81.010000000000005</v>
      </c>
      <c r="P190" s="3">
        <v>0.29965999999999998</v>
      </c>
    </row>
    <row r="191" spans="1:16" x14ac:dyDescent="0.25">
      <c r="A191" s="2" t="s">
        <v>143</v>
      </c>
      <c r="B191" s="2" t="s">
        <v>44</v>
      </c>
      <c r="C191" s="2" t="s">
        <v>118</v>
      </c>
      <c r="D191" s="2" t="s">
        <v>117</v>
      </c>
      <c r="E191" s="2" t="s">
        <v>121</v>
      </c>
      <c r="F191" s="11">
        <v>60000</v>
      </c>
      <c r="G191" s="11">
        <v>0</v>
      </c>
      <c r="H191" s="11">
        <v>60000</v>
      </c>
      <c r="I191" s="4">
        <v>47167.27</v>
      </c>
      <c r="J191" s="4">
        <v>0</v>
      </c>
      <c r="K191" s="5">
        <v>0</v>
      </c>
      <c r="L191" s="25"/>
      <c r="M191" s="11">
        <v>47167.27</v>
      </c>
      <c r="N191" s="25"/>
      <c r="O191" s="4">
        <v>12832.73</v>
      </c>
      <c r="P191" s="3">
        <v>0.21387900000000001</v>
      </c>
    </row>
    <row r="192" spans="1:16" x14ac:dyDescent="0.25">
      <c r="A192" s="2" t="s">
        <v>143</v>
      </c>
      <c r="B192" s="2" t="s">
        <v>44</v>
      </c>
      <c r="C192" s="2" t="s">
        <v>118</v>
      </c>
      <c r="D192" s="2" t="s">
        <v>117</v>
      </c>
      <c r="E192" s="2" t="s">
        <v>120</v>
      </c>
      <c r="F192" s="11">
        <v>1680</v>
      </c>
      <c r="G192" s="11">
        <v>0</v>
      </c>
      <c r="H192" s="11">
        <v>1680</v>
      </c>
      <c r="I192" s="4">
        <v>1320.68</v>
      </c>
      <c r="J192" s="4">
        <v>0</v>
      </c>
      <c r="K192" s="5">
        <v>0</v>
      </c>
      <c r="L192" s="25"/>
      <c r="M192" s="11">
        <v>1320.68</v>
      </c>
      <c r="N192" s="25"/>
      <c r="O192" s="4">
        <v>359.32</v>
      </c>
      <c r="P192" s="3">
        <v>0.21388099999999999</v>
      </c>
    </row>
    <row r="193" spans="1:16" x14ac:dyDescent="0.25">
      <c r="A193" s="2" t="s">
        <v>142</v>
      </c>
      <c r="B193" s="2" t="s">
        <v>45</v>
      </c>
      <c r="C193" s="2" t="s">
        <v>118</v>
      </c>
      <c r="D193" s="2" t="s">
        <v>117</v>
      </c>
      <c r="E193" s="2" t="s">
        <v>121</v>
      </c>
      <c r="F193" s="11">
        <v>30100</v>
      </c>
      <c r="G193" s="11">
        <v>0</v>
      </c>
      <c r="H193" s="11">
        <v>30100</v>
      </c>
      <c r="I193" s="4">
        <v>23390.13</v>
      </c>
      <c r="J193" s="4">
        <v>0</v>
      </c>
      <c r="K193" s="5">
        <v>0</v>
      </c>
      <c r="L193" s="25"/>
      <c r="M193" s="11">
        <v>23390.13</v>
      </c>
      <c r="N193" s="25"/>
      <c r="O193" s="4">
        <v>6709.87</v>
      </c>
      <c r="P193" s="3">
        <v>0.22291900000000001</v>
      </c>
    </row>
    <row r="194" spans="1:16" x14ac:dyDescent="0.25">
      <c r="A194" s="2" t="s">
        <v>142</v>
      </c>
      <c r="B194" s="2" t="s">
        <v>45</v>
      </c>
      <c r="C194" s="2" t="s">
        <v>118</v>
      </c>
      <c r="D194" s="2" t="s">
        <v>117</v>
      </c>
      <c r="E194" s="2" t="s">
        <v>120</v>
      </c>
      <c r="F194" s="11">
        <v>1928.95</v>
      </c>
      <c r="G194" s="11">
        <v>0</v>
      </c>
      <c r="H194" s="11">
        <v>1928.95</v>
      </c>
      <c r="I194" s="4">
        <v>1327.04</v>
      </c>
      <c r="J194" s="4">
        <v>0</v>
      </c>
      <c r="K194" s="5">
        <v>0</v>
      </c>
      <c r="L194" s="25"/>
      <c r="M194" s="11">
        <v>1327.04</v>
      </c>
      <c r="N194" s="25"/>
      <c r="O194" s="4">
        <v>601.91</v>
      </c>
      <c r="P194" s="3">
        <v>0.31203999999999998</v>
      </c>
    </row>
    <row r="195" spans="1:16" x14ac:dyDescent="0.25">
      <c r="A195" s="2" t="s">
        <v>142</v>
      </c>
      <c r="B195" s="2" t="s">
        <v>45</v>
      </c>
      <c r="C195" s="2" t="s">
        <v>118</v>
      </c>
      <c r="D195" s="2" t="s">
        <v>117</v>
      </c>
      <c r="E195" s="2" t="s">
        <v>116</v>
      </c>
      <c r="F195" s="11">
        <v>38791</v>
      </c>
      <c r="G195" s="11">
        <v>0</v>
      </c>
      <c r="H195" s="11">
        <v>38791</v>
      </c>
      <c r="I195" s="4">
        <v>24003.87</v>
      </c>
      <c r="J195" s="4">
        <v>0</v>
      </c>
      <c r="K195" s="5">
        <v>0</v>
      </c>
      <c r="L195" s="25"/>
      <c r="M195" s="11">
        <v>24003.87</v>
      </c>
      <c r="N195" s="25"/>
      <c r="O195" s="4">
        <v>14787.13</v>
      </c>
      <c r="P195" s="3">
        <v>0.38119999999999998</v>
      </c>
    </row>
    <row r="196" spans="1:16" x14ac:dyDescent="0.25">
      <c r="A196" s="2" t="s">
        <v>141</v>
      </c>
      <c r="B196" s="2" t="s">
        <v>46</v>
      </c>
      <c r="C196" s="2" t="s">
        <v>118</v>
      </c>
      <c r="D196" s="2" t="s">
        <v>117</v>
      </c>
      <c r="E196" s="2" t="s">
        <v>121</v>
      </c>
      <c r="F196" s="11">
        <v>40000</v>
      </c>
      <c r="G196" s="11">
        <v>0</v>
      </c>
      <c r="H196" s="11">
        <v>40000</v>
      </c>
      <c r="I196" s="4">
        <v>33066.18</v>
      </c>
      <c r="J196" s="4">
        <v>0</v>
      </c>
      <c r="K196" s="5">
        <v>0</v>
      </c>
      <c r="L196" s="25"/>
      <c r="M196" s="11">
        <v>33066.18</v>
      </c>
      <c r="N196" s="25"/>
      <c r="O196" s="4">
        <v>6933.82</v>
      </c>
      <c r="P196" s="3">
        <v>0.173346</v>
      </c>
    </row>
    <row r="197" spans="1:16" x14ac:dyDescent="0.25">
      <c r="A197" s="2" t="s">
        <v>141</v>
      </c>
      <c r="B197" s="2" t="s">
        <v>46</v>
      </c>
      <c r="C197" s="2" t="s">
        <v>118</v>
      </c>
      <c r="D197" s="2" t="s">
        <v>117</v>
      </c>
      <c r="E197" s="2" t="s">
        <v>120</v>
      </c>
      <c r="F197" s="11">
        <v>1120</v>
      </c>
      <c r="G197" s="11">
        <v>0</v>
      </c>
      <c r="H197" s="11">
        <v>1120</v>
      </c>
      <c r="I197" s="4">
        <v>925.85</v>
      </c>
      <c r="J197" s="4">
        <v>0</v>
      </c>
      <c r="K197" s="5">
        <v>0</v>
      </c>
      <c r="L197" s="25"/>
      <c r="M197" s="11">
        <v>925.85</v>
      </c>
      <c r="N197" s="25"/>
      <c r="O197" s="4">
        <v>194.15</v>
      </c>
      <c r="P197" s="3">
        <v>0.173348</v>
      </c>
    </row>
    <row r="198" spans="1:16" x14ac:dyDescent="0.25">
      <c r="A198" s="2" t="s">
        <v>140</v>
      </c>
      <c r="B198" s="2" t="s">
        <v>47</v>
      </c>
      <c r="C198" s="2" t="s">
        <v>118</v>
      </c>
      <c r="D198" s="2" t="s">
        <v>117</v>
      </c>
      <c r="E198" s="2" t="s">
        <v>121</v>
      </c>
      <c r="F198" s="11">
        <v>6300</v>
      </c>
      <c r="G198" s="11">
        <v>5646.81</v>
      </c>
      <c r="H198" s="11">
        <v>11946.81</v>
      </c>
      <c r="I198" s="4">
        <v>5626.84</v>
      </c>
      <c r="J198" s="4">
        <v>0</v>
      </c>
      <c r="K198" s="5">
        <v>0</v>
      </c>
      <c r="L198" s="25"/>
      <c r="M198" s="11">
        <v>5626.84</v>
      </c>
      <c r="N198" s="25"/>
      <c r="O198" s="4">
        <v>6319.97</v>
      </c>
      <c r="P198" s="3">
        <v>0.52900899999999995</v>
      </c>
    </row>
    <row r="199" spans="1:16" x14ac:dyDescent="0.25">
      <c r="A199" s="2" t="s">
        <v>140</v>
      </c>
      <c r="B199" s="2" t="s">
        <v>47</v>
      </c>
      <c r="C199" s="2" t="s">
        <v>118</v>
      </c>
      <c r="D199" s="2" t="s">
        <v>117</v>
      </c>
      <c r="E199" s="2" t="s">
        <v>123</v>
      </c>
      <c r="F199" s="11">
        <v>0</v>
      </c>
      <c r="G199" s="11">
        <v>0</v>
      </c>
      <c r="H199" s="11">
        <v>0</v>
      </c>
      <c r="I199" s="4">
        <v>5145.1400000000003</v>
      </c>
      <c r="J199" s="4">
        <v>0</v>
      </c>
      <c r="K199" s="5">
        <v>0</v>
      </c>
      <c r="L199" s="25"/>
      <c r="M199" s="11">
        <v>5145.1400000000003</v>
      </c>
      <c r="N199" s="25"/>
      <c r="O199" s="4">
        <v>-5145.1400000000003</v>
      </c>
      <c r="P199" s="3">
        <v>0</v>
      </c>
    </row>
    <row r="200" spans="1:16" x14ac:dyDescent="0.25">
      <c r="A200" s="2" t="s">
        <v>140</v>
      </c>
      <c r="B200" s="2" t="s">
        <v>47</v>
      </c>
      <c r="C200" s="2" t="s">
        <v>118</v>
      </c>
      <c r="D200" s="2" t="s">
        <v>117</v>
      </c>
      <c r="E200" s="2" t="s">
        <v>120</v>
      </c>
      <c r="F200" s="11">
        <v>5600.3</v>
      </c>
      <c r="G200" s="11">
        <v>0</v>
      </c>
      <c r="H200" s="11">
        <v>5600.3</v>
      </c>
      <c r="I200" s="4">
        <v>4809.6400000000003</v>
      </c>
      <c r="J200" s="4">
        <v>0</v>
      </c>
      <c r="K200" s="5">
        <v>0</v>
      </c>
      <c r="L200" s="25"/>
      <c r="M200" s="11">
        <v>4809.6400000000003</v>
      </c>
      <c r="N200" s="25"/>
      <c r="O200" s="4">
        <v>790.66</v>
      </c>
      <c r="P200" s="3">
        <v>0.141182</v>
      </c>
    </row>
    <row r="201" spans="1:16" x14ac:dyDescent="0.25">
      <c r="A201" s="2" t="s">
        <v>140</v>
      </c>
      <c r="B201" s="2" t="s">
        <v>47</v>
      </c>
      <c r="C201" s="2" t="s">
        <v>118</v>
      </c>
      <c r="D201" s="2" t="s">
        <v>117</v>
      </c>
      <c r="E201" s="2" t="s">
        <v>116</v>
      </c>
      <c r="F201" s="11">
        <v>18500</v>
      </c>
      <c r="G201" s="11">
        <v>-5095.29</v>
      </c>
      <c r="H201" s="11">
        <v>13404.71</v>
      </c>
      <c r="I201" s="4">
        <v>6794.21</v>
      </c>
      <c r="J201" s="4">
        <v>0</v>
      </c>
      <c r="K201" s="5">
        <v>0</v>
      </c>
      <c r="L201" s="25"/>
      <c r="M201" s="11">
        <v>6794.21</v>
      </c>
      <c r="N201" s="25"/>
      <c r="O201" s="4">
        <v>6610.5</v>
      </c>
      <c r="P201" s="3">
        <v>0.49314799999999998</v>
      </c>
    </row>
    <row r="202" spans="1:16" x14ac:dyDescent="0.25">
      <c r="A202" s="2" t="s">
        <v>140</v>
      </c>
      <c r="B202" s="2" t="s">
        <v>47</v>
      </c>
      <c r="C202" s="2" t="s">
        <v>118</v>
      </c>
      <c r="D202" s="2" t="s">
        <v>117</v>
      </c>
      <c r="E202" s="2" t="s">
        <v>125</v>
      </c>
      <c r="F202" s="11">
        <v>175210.55</v>
      </c>
      <c r="G202" s="11">
        <v>-551.52</v>
      </c>
      <c r="H202" s="11">
        <v>174659.03</v>
      </c>
      <c r="I202" s="4">
        <v>159351.65</v>
      </c>
      <c r="J202" s="4">
        <v>0</v>
      </c>
      <c r="K202" s="5">
        <v>0</v>
      </c>
      <c r="L202" s="25"/>
      <c r="M202" s="11">
        <v>159351.65</v>
      </c>
      <c r="N202" s="25"/>
      <c r="O202" s="4">
        <v>15307.38</v>
      </c>
      <c r="P202" s="3">
        <v>8.7641999999999998E-2</v>
      </c>
    </row>
    <row r="203" spans="1:16" x14ac:dyDescent="0.25">
      <c r="A203" s="2" t="s">
        <v>139</v>
      </c>
      <c r="B203" s="2" t="s">
        <v>48</v>
      </c>
      <c r="C203" s="2" t="s">
        <v>118</v>
      </c>
      <c r="D203" s="2" t="s">
        <v>117</v>
      </c>
      <c r="E203" s="2" t="s">
        <v>121</v>
      </c>
      <c r="F203" s="11">
        <v>6000</v>
      </c>
      <c r="G203" s="11">
        <v>0</v>
      </c>
      <c r="H203" s="11">
        <v>6000</v>
      </c>
      <c r="I203" s="4">
        <v>3290.31</v>
      </c>
      <c r="J203" s="4">
        <v>0</v>
      </c>
      <c r="K203" s="5">
        <v>0</v>
      </c>
      <c r="L203" s="25"/>
      <c r="M203" s="11">
        <v>3290.31</v>
      </c>
      <c r="N203" s="25"/>
      <c r="O203" s="4">
        <v>2709.69</v>
      </c>
      <c r="P203" s="3">
        <v>0.45161499999999999</v>
      </c>
    </row>
    <row r="204" spans="1:16" x14ac:dyDescent="0.25">
      <c r="A204" s="2" t="s">
        <v>139</v>
      </c>
      <c r="B204" s="2" t="s">
        <v>48</v>
      </c>
      <c r="C204" s="2" t="s">
        <v>118</v>
      </c>
      <c r="D204" s="2" t="s">
        <v>117</v>
      </c>
      <c r="E204" s="2" t="s">
        <v>120</v>
      </c>
      <c r="F204" s="11">
        <v>823.2</v>
      </c>
      <c r="G204" s="11">
        <v>0</v>
      </c>
      <c r="H204" s="11">
        <v>823.2</v>
      </c>
      <c r="I204" s="4">
        <v>324.81</v>
      </c>
      <c r="J204" s="4">
        <v>0</v>
      </c>
      <c r="K204" s="5">
        <v>0</v>
      </c>
      <c r="L204" s="25"/>
      <c r="M204" s="11">
        <v>324.81</v>
      </c>
      <c r="N204" s="25"/>
      <c r="O204" s="4">
        <v>498.39</v>
      </c>
      <c r="P204" s="3">
        <v>0.60543000000000002</v>
      </c>
    </row>
    <row r="205" spans="1:16" x14ac:dyDescent="0.25">
      <c r="A205" s="2" t="s">
        <v>139</v>
      </c>
      <c r="B205" s="2" t="s">
        <v>48</v>
      </c>
      <c r="C205" s="2" t="s">
        <v>118</v>
      </c>
      <c r="D205" s="2" t="s">
        <v>117</v>
      </c>
      <c r="E205" s="2" t="s">
        <v>116</v>
      </c>
      <c r="F205" s="11">
        <v>23400</v>
      </c>
      <c r="G205" s="11">
        <v>0</v>
      </c>
      <c r="H205" s="11">
        <v>23400</v>
      </c>
      <c r="I205" s="4">
        <v>8310.1299999999992</v>
      </c>
      <c r="J205" s="4">
        <v>0</v>
      </c>
      <c r="K205" s="5">
        <v>0</v>
      </c>
      <c r="L205" s="25"/>
      <c r="M205" s="11">
        <v>8310.1299999999992</v>
      </c>
      <c r="N205" s="25"/>
      <c r="O205" s="4">
        <v>15089.87</v>
      </c>
      <c r="P205" s="3">
        <v>0.64486600000000005</v>
      </c>
    </row>
    <row r="206" spans="1:16" x14ac:dyDescent="0.25">
      <c r="A206" s="2" t="s">
        <v>138</v>
      </c>
      <c r="B206" s="2" t="s">
        <v>49</v>
      </c>
      <c r="C206" s="2" t="s">
        <v>118</v>
      </c>
      <c r="D206" s="2" t="s">
        <v>117</v>
      </c>
      <c r="E206" s="2" t="s">
        <v>121</v>
      </c>
      <c r="F206" s="11">
        <v>1900</v>
      </c>
      <c r="G206" s="11">
        <v>0</v>
      </c>
      <c r="H206" s="11">
        <v>1900</v>
      </c>
      <c r="I206" s="4">
        <v>1109.94</v>
      </c>
      <c r="J206" s="4">
        <v>0</v>
      </c>
      <c r="K206" s="5">
        <v>0</v>
      </c>
      <c r="L206" s="25"/>
      <c r="M206" s="11">
        <v>1109.94</v>
      </c>
      <c r="N206" s="25"/>
      <c r="O206" s="4">
        <v>790.06</v>
      </c>
      <c r="P206" s="3">
        <v>0.415821</v>
      </c>
    </row>
    <row r="207" spans="1:16" x14ac:dyDescent="0.25">
      <c r="A207" s="2" t="s">
        <v>138</v>
      </c>
      <c r="B207" s="2" t="s">
        <v>49</v>
      </c>
      <c r="C207" s="2" t="s">
        <v>118</v>
      </c>
      <c r="D207" s="2" t="s">
        <v>117</v>
      </c>
      <c r="E207" s="2" t="s">
        <v>120</v>
      </c>
      <c r="F207" s="11">
        <v>188.66</v>
      </c>
      <c r="G207" s="11">
        <v>0</v>
      </c>
      <c r="H207" s="11">
        <v>188.66</v>
      </c>
      <c r="I207" s="4">
        <v>132.66999999999999</v>
      </c>
      <c r="J207" s="4">
        <v>0</v>
      </c>
      <c r="K207" s="5">
        <v>0</v>
      </c>
      <c r="L207" s="25"/>
      <c r="M207" s="11">
        <v>132.66999999999999</v>
      </c>
      <c r="N207" s="25"/>
      <c r="O207" s="4">
        <v>55.99</v>
      </c>
      <c r="P207" s="3">
        <v>0.29677700000000001</v>
      </c>
    </row>
    <row r="208" spans="1:16" x14ac:dyDescent="0.25">
      <c r="A208" s="2" t="s">
        <v>138</v>
      </c>
      <c r="B208" s="2" t="s">
        <v>49</v>
      </c>
      <c r="C208" s="2" t="s">
        <v>118</v>
      </c>
      <c r="D208" s="2" t="s">
        <v>117</v>
      </c>
      <c r="E208" s="2" t="s">
        <v>116</v>
      </c>
      <c r="F208" s="11">
        <v>4838</v>
      </c>
      <c r="G208" s="11">
        <v>0</v>
      </c>
      <c r="H208" s="11">
        <v>4838</v>
      </c>
      <c r="I208" s="4">
        <v>3628.2</v>
      </c>
      <c r="J208" s="4">
        <v>0</v>
      </c>
      <c r="K208" s="5">
        <v>0</v>
      </c>
      <c r="L208" s="25"/>
      <c r="M208" s="11">
        <v>3628.2</v>
      </c>
      <c r="N208" s="25"/>
      <c r="O208" s="4">
        <v>1209.8</v>
      </c>
      <c r="P208" s="3">
        <v>0.25006200000000001</v>
      </c>
    </row>
    <row r="209" spans="1:16" x14ac:dyDescent="0.25">
      <c r="A209" s="2" t="s">
        <v>137</v>
      </c>
      <c r="B209" s="2" t="s">
        <v>50</v>
      </c>
      <c r="C209" s="2" t="s">
        <v>118</v>
      </c>
      <c r="D209" s="2" t="s">
        <v>117</v>
      </c>
      <c r="E209" s="2" t="s">
        <v>121</v>
      </c>
      <c r="F209" s="11">
        <v>35000</v>
      </c>
      <c r="G209" s="11">
        <v>0</v>
      </c>
      <c r="H209" s="11">
        <v>35000</v>
      </c>
      <c r="I209" s="4">
        <v>26617.58</v>
      </c>
      <c r="J209" s="4">
        <v>0</v>
      </c>
      <c r="K209" s="5">
        <v>0</v>
      </c>
      <c r="L209" s="25"/>
      <c r="M209" s="11">
        <v>26617.58</v>
      </c>
      <c r="N209" s="25"/>
      <c r="O209" s="4">
        <v>8382.42</v>
      </c>
      <c r="P209" s="3">
        <v>0.23949799999999999</v>
      </c>
    </row>
    <row r="210" spans="1:16" x14ac:dyDescent="0.25">
      <c r="A210" s="2" t="s">
        <v>137</v>
      </c>
      <c r="B210" s="2" t="s">
        <v>50</v>
      </c>
      <c r="C210" s="2" t="s">
        <v>118</v>
      </c>
      <c r="D210" s="2" t="s">
        <v>117</v>
      </c>
      <c r="E210" s="2" t="s">
        <v>120</v>
      </c>
      <c r="F210" s="11">
        <v>2038.4</v>
      </c>
      <c r="G210" s="11">
        <v>0</v>
      </c>
      <c r="H210" s="11">
        <v>2038.4</v>
      </c>
      <c r="I210" s="4">
        <v>1626.17</v>
      </c>
      <c r="J210" s="4">
        <v>0</v>
      </c>
      <c r="K210" s="5">
        <v>0</v>
      </c>
      <c r="L210" s="25"/>
      <c r="M210" s="11">
        <v>1626.17</v>
      </c>
      <c r="N210" s="25"/>
      <c r="O210" s="4">
        <v>412.23</v>
      </c>
      <c r="P210" s="3">
        <v>0.202232</v>
      </c>
    </row>
    <row r="211" spans="1:16" x14ac:dyDescent="0.25">
      <c r="A211" s="2" t="s">
        <v>137</v>
      </c>
      <c r="B211" s="2" t="s">
        <v>50</v>
      </c>
      <c r="C211" s="2" t="s">
        <v>118</v>
      </c>
      <c r="D211" s="2" t="s">
        <v>117</v>
      </c>
      <c r="E211" s="2" t="s">
        <v>116</v>
      </c>
      <c r="F211" s="11">
        <v>37800</v>
      </c>
      <c r="G211" s="11">
        <v>0</v>
      </c>
      <c r="H211" s="11">
        <v>37800</v>
      </c>
      <c r="I211" s="4">
        <v>31459.98</v>
      </c>
      <c r="J211" s="4">
        <v>0</v>
      </c>
      <c r="K211" s="5">
        <v>0</v>
      </c>
      <c r="L211" s="25"/>
      <c r="M211" s="11">
        <v>31459.98</v>
      </c>
      <c r="N211" s="25"/>
      <c r="O211" s="4">
        <v>6340.02</v>
      </c>
      <c r="P211" s="3">
        <v>0.16772500000000001</v>
      </c>
    </row>
    <row r="212" spans="1:16" x14ac:dyDescent="0.25">
      <c r="A212" s="2" t="s">
        <v>136</v>
      </c>
      <c r="B212" s="2" t="s">
        <v>51</v>
      </c>
      <c r="C212" s="2" t="s">
        <v>118</v>
      </c>
      <c r="D212" s="2" t="s">
        <v>117</v>
      </c>
      <c r="E212" s="2" t="s">
        <v>121</v>
      </c>
      <c r="F212" s="11">
        <v>30650</v>
      </c>
      <c r="G212" s="11">
        <v>-2910</v>
      </c>
      <c r="H212" s="11">
        <v>27740</v>
      </c>
      <c r="I212" s="4">
        <v>5322.59</v>
      </c>
      <c r="J212" s="4">
        <v>0</v>
      </c>
      <c r="K212" s="5">
        <v>0</v>
      </c>
      <c r="L212" s="25"/>
      <c r="M212" s="11">
        <v>5322.59</v>
      </c>
      <c r="N212" s="25"/>
      <c r="O212" s="4">
        <v>22417.41</v>
      </c>
      <c r="P212" s="3">
        <v>0.80812600000000001</v>
      </c>
    </row>
    <row r="213" spans="1:16" x14ac:dyDescent="0.25">
      <c r="A213" s="2" t="s">
        <v>136</v>
      </c>
      <c r="B213" s="2" t="s">
        <v>51</v>
      </c>
      <c r="C213" s="2" t="s">
        <v>118</v>
      </c>
      <c r="D213" s="2" t="s">
        <v>117</v>
      </c>
      <c r="E213" s="2" t="s">
        <v>120</v>
      </c>
      <c r="F213" s="11">
        <v>4828.1899999999996</v>
      </c>
      <c r="G213" s="11">
        <v>0</v>
      </c>
      <c r="H213" s="11">
        <v>4828.1899999999996</v>
      </c>
      <c r="I213" s="4">
        <v>3891.61</v>
      </c>
      <c r="J213" s="4">
        <v>0</v>
      </c>
      <c r="K213" s="5">
        <v>0</v>
      </c>
      <c r="L213" s="25"/>
      <c r="M213" s="11">
        <v>3891.61</v>
      </c>
      <c r="N213" s="25"/>
      <c r="O213" s="4">
        <v>936.58</v>
      </c>
      <c r="P213" s="3">
        <v>0.19398199999999999</v>
      </c>
    </row>
    <row r="214" spans="1:16" x14ac:dyDescent="0.25">
      <c r="A214" s="2" t="s">
        <v>136</v>
      </c>
      <c r="B214" s="2" t="s">
        <v>51</v>
      </c>
      <c r="C214" s="2" t="s">
        <v>118</v>
      </c>
      <c r="D214" s="2" t="s">
        <v>117</v>
      </c>
      <c r="E214" s="2" t="s">
        <v>116</v>
      </c>
      <c r="F214" s="11">
        <v>35040</v>
      </c>
      <c r="G214" s="11">
        <v>0</v>
      </c>
      <c r="H214" s="11">
        <v>35040</v>
      </c>
      <c r="I214" s="4">
        <v>24007.919999999998</v>
      </c>
      <c r="J214" s="4">
        <v>0</v>
      </c>
      <c r="K214" s="5">
        <v>0</v>
      </c>
      <c r="L214" s="25"/>
      <c r="M214" s="11">
        <v>24007.919999999998</v>
      </c>
      <c r="N214" s="25"/>
      <c r="O214" s="4">
        <v>11032.08</v>
      </c>
      <c r="P214" s="3">
        <v>0.31484200000000001</v>
      </c>
    </row>
    <row r="215" spans="1:16" x14ac:dyDescent="0.25">
      <c r="A215" s="2" t="s">
        <v>136</v>
      </c>
      <c r="B215" s="2" t="s">
        <v>51</v>
      </c>
      <c r="C215" s="2" t="s">
        <v>118</v>
      </c>
      <c r="D215" s="2" t="s">
        <v>117</v>
      </c>
      <c r="E215" s="2" t="s">
        <v>125</v>
      </c>
      <c r="F215" s="11">
        <v>106745.28</v>
      </c>
      <c r="G215" s="11">
        <v>2910</v>
      </c>
      <c r="H215" s="11">
        <v>109655.28</v>
      </c>
      <c r="I215" s="4">
        <v>109655.62</v>
      </c>
      <c r="J215" s="4">
        <v>0</v>
      </c>
      <c r="K215" s="5">
        <v>0</v>
      </c>
      <c r="L215" s="25"/>
      <c r="M215" s="11">
        <v>109655.62</v>
      </c>
      <c r="N215" s="25"/>
      <c r="O215" s="4">
        <v>-0.34</v>
      </c>
      <c r="P215" s="3">
        <v>-3.0000000000000001E-6</v>
      </c>
    </row>
    <row r="216" spans="1:16" x14ac:dyDescent="0.25">
      <c r="A216" s="2" t="s">
        <v>135</v>
      </c>
      <c r="B216" s="2" t="s">
        <v>52</v>
      </c>
      <c r="C216" s="2" t="s">
        <v>118</v>
      </c>
      <c r="D216" s="2" t="s">
        <v>117</v>
      </c>
      <c r="E216" s="2" t="s">
        <v>121</v>
      </c>
      <c r="F216" s="11">
        <v>5250</v>
      </c>
      <c r="G216" s="11">
        <v>0</v>
      </c>
      <c r="H216" s="11">
        <v>5250</v>
      </c>
      <c r="I216" s="4">
        <v>5609.27</v>
      </c>
      <c r="J216" s="4">
        <v>0</v>
      </c>
      <c r="K216" s="5">
        <v>0</v>
      </c>
      <c r="L216" s="25"/>
      <c r="M216" s="11">
        <v>5609.27</v>
      </c>
      <c r="N216" s="25"/>
      <c r="O216" s="4">
        <v>-359.27</v>
      </c>
      <c r="P216" s="3">
        <v>-6.8432000000000007E-2</v>
      </c>
    </row>
    <row r="217" spans="1:16" x14ac:dyDescent="0.25">
      <c r="A217" s="2" t="s">
        <v>135</v>
      </c>
      <c r="B217" s="2" t="s">
        <v>52</v>
      </c>
      <c r="C217" s="2" t="s">
        <v>118</v>
      </c>
      <c r="D217" s="2" t="s">
        <v>117</v>
      </c>
      <c r="E217" s="2" t="s">
        <v>120</v>
      </c>
      <c r="F217" s="11">
        <v>147</v>
      </c>
      <c r="G217" s="11">
        <v>0</v>
      </c>
      <c r="H217" s="11">
        <v>147</v>
      </c>
      <c r="I217" s="4">
        <v>157.06</v>
      </c>
      <c r="J217" s="4">
        <v>0</v>
      </c>
      <c r="K217" s="5">
        <v>0</v>
      </c>
      <c r="L217" s="25"/>
      <c r="M217" s="11">
        <v>157.06</v>
      </c>
      <c r="N217" s="25"/>
      <c r="O217" s="4">
        <v>-10.06</v>
      </c>
      <c r="P217" s="3">
        <v>-6.8434999999999996E-2</v>
      </c>
    </row>
    <row r="218" spans="1:16" x14ac:dyDescent="0.25">
      <c r="A218" s="2" t="s">
        <v>134</v>
      </c>
      <c r="B218" s="2" t="s">
        <v>53</v>
      </c>
      <c r="C218" s="2" t="s">
        <v>118</v>
      </c>
      <c r="D218" s="2" t="s">
        <v>117</v>
      </c>
      <c r="E218" s="2" t="s">
        <v>121</v>
      </c>
      <c r="F218" s="11">
        <v>6000</v>
      </c>
      <c r="G218" s="11">
        <v>0</v>
      </c>
      <c r="H218" s="11">
        <v>6000</v>
      </c>
      <c r="I218" s="4">
        <v>1383.93</v>
      </c>
      <c r="J218" s="4">
        <v>0</v>
      </c>
      <c r="K218" s="5">
        <v>0</v>
      </c>
      <c r="L218" s="25"/>
      <c r="M218" s="11">
        <v>1383.93</v>
      </c>
      <c r="N218" s="25"/>
      <c r="O218" s="4">
        <v>4616.07</v>
      </c>
      <c r="P218" s="3">
        <v>0.76934499999999995</v>
      </c>
    </row>
    <row r="219" spans="1:16" x14ac:dyDescent="0.25">
      <c r="A219" s="2" t="s">
        <v>134</v>
      </c>
      <c r="B219" s="2" t="s">
        <v>53</v>
      </c>
      <c r="C219" s="2" t="s">
        <v>118</v>
      </c>
      <c r="D219" s="2" t="s">
        <v>117</v>
      </c>
      <c r="E219" s="2" t="s">
        <v>120</v>
      </c>
      <c r="F219" s="11">
        <v>168</v>
      </c>
      <c r="G219" s="11">
        <v>0</v>
      </c>
      <c r="H219" s="11">
        <v>168</v>
      </c>
      <c r="I219" s="4">
        <v>38.75</v>
      </c>
      <c r="J219" s="4">
        <v>0</v>
      </c>
      <c r="K219" s="5">
        <v>0</v>
      </c>
      <c r="L219" s="25"/>
      <c r="M219" s="11">
        <v>38.75</v>
      </c>
      <c r="N219" s="25"/>
      <c r="O219" s="4">
        <v>129.25</v>
      </c>
      <c r="P219" s="3">
        <v>0.76934499999999995</v>
      </c>
    </row>
    <row r="220" spans="1:16" x14ac:dyDescent="0.25">
      <c r="A220" s="2" t="s">
        <v>133</v>
      </c>
      <c r="B220" s="2" t="s">
        <v>224</v>
      </c>
      <c r="C220" s="2" t="s">
        <v>118</v>
      </c>
      <c r="D220" s="2" t="s">
        <v>117</v>
      </c>
      <c r="E220" s="2" t="s">
        <v>121</v>
      </c>
      <c r="F220" s="11">
        <v>0</v>
      </c>
      <c r="G220" s="11">
        <v>0</v>
      </c>
      <c r="H220" s="11">
        <v>0</v>
      </c>
      <c r="I220" s="4">
        <v>5.51</v>
      </c>
      <c r="J220" s="4">
        <v>0</v>
      </c>
      <c r="K220" s="5">
        <v>0</v>
      </c>
      <c r="L220" s="25"/>
      <c r="M220" s="11">
        <v>5.51</v>
      </c>
      <c r="N220" s="25"/>
      <c r="O220" s="4">
        <v>-5.51</v>
      </c>
      <c r="P220" s="3">
        <v>0</v>
      </c>
    </row>
    <row r="221" spans="1:16" x14ac:dyDescent="0.25">
      <c r="A221" s="2" t="s">
        <v>133</v>
      </c>
      <c r="B221" s="2" t="s">
        <v>224</v>
      </c>
      <c r="C221" s="2" t="s">
        <v>118</v>
      </c>
      <c r="D221" s="2" t="s">
        <v>117</v>
      </c>
      <c r="E221" s="2" t="s">
        <v>120</v>
      </c>
      <c r="F221" s="11">
        <v>0</v>
      </c>
      <c r="G221" s="11">
        <v>0</v>
      </c>
      <c r="H221" s="11">
        <v>0</v>
      </c>
      <c r="I221" s="4">
        <v>0.15</v>
      </c>
      <c r="J221" s="4">
        <v>0</v>
      </c>
      <c r="K221" s="5">
        <v>0</v>
      </c>
      <c r="L221" s="25"/>
      <c r="M221" s="11">
        <v>0.15</v>
      </c>
      <c r="N221" s="25"/>
      <c r="O221" s="4">
        <v>-0.15</v>
      </c>
      <c r="P221" s="3">
        <v>0</v>
      </c>
    </row>
    <row r="222" spans="1:16" x14ac:dyDescent="0.25">
      <c r="A222" s="2" t="s">
        <v>133</v>
      </c>
      <c r="B222" s="2" t="s">
        <v>224</v>
      </c>
      <c r="C222" s="2" t="s">
        <v>118</v>
      </c>
      <c r="D222" s="2" t="s">
        <v>117</v>
      </c>
      <c r="E222" s="2" t="s">
        <v>116</v>
      </c>
      <c r="F222" s="11">
        <v>0</v>
      </c>
      <c r="G222" s="11">
        <v>0</v>
      </c>
      <c r="H222" s="11">
        <v>0</v>
      </c>
      <c r="I222" s="4">
        <v>0</v>
      </c>
      <c r="J222" s="4">
        <v>0</v>
      </c>
      <c r="K222" s="5">
        <v>0</v>
      </c>
      <c r="L222" s="25"/>
      <c r="M222" s="11">
        <v>0</v>
      </c>
      <c r="N222" s="25"/>
      <c r="O222" s="4">
        <v>0</v>
      </c>
      <c r="P222" s="3">
        <v>0</v>
      </c>
    </row>
    <row r="223" spans="1:16" x14ac:dyDescent="0.25">
      <c r="A223" s="2" t="s">
        <v>132</v>
      </c>
      <c r="B223" s="2" t="s">
        <v>54</v>
      </c>
      <c r="C223" s="2" t="s">
        <v>118</v>
      </c>
      <c r="D223" s="2" t="s">
        <v>117</v>
      </c>
      <c r="E223" s="2" t="s">
        <v>121</v>
      </c>
      <c r="F223" s="11">
        <v>64089</v>
      </c>
      <c r="G223" s="11">
        <v>0</v>
      </c>
      <c r="H223" s="11">
        <v>64089</v>
      </c>
      <c r="I223" s="4">
        <v>63051.02</v>
      </c>
      <c r="J223" s="4">
        <v>0</v>
      </c>
      <c r="K223" s="5">
        <v>0</v>
      </c>
      <c r="L223" s="25"/>
      <c r="M223" s="11">
        <v>63051.02</v>
      </c>
      <c r="N223" s="25"/>
      <c r="O223" s="4">
        <v>1037.98</v>
      </c>
      <c r="P223" s="3">
        <v>1.6195999999999999E-2</v>
      </c>
    </row>
    <row r="224" spans="1:16" x14ac:dyDescent="0.25">
      <c r="A224" s="2" t="s">
        <v>132</v>
      </c>
      <c r="B224" s="2" t="s">
        <v>54</v>
      </c>
      <c r="C224" s="2" t="s">
        <v>118</v>
      </c>
      <c r="D224" s="2" t="s">
        <v>117</v>
      </c>
      <c r="E224" s="2" t="s">
        <v>120</v>
      </c>
      <c r="F224" s="11">
        <v>1794.49</v>
      </c>
      <c r="G224" s="11">
        <v>0</v>
      </c>
      <c r="H224" s="11">
        <v>1794.49</v>
      </c>
      <c r="I224" s="4">
        <v>1765.43</v>
      </c>
      <c r="J224" s="4">
        <v>0</v>
      </c>
      <c r="K224" s="5">
        <v>0</v>
      </c>
      <c r="L224" s="25"/>
      <c r="M224" s="11">
        <v>1765.43</v>
      </c>
      <c r="N224" s="25"/>
      <c r="O224" s="4">
        <v>29.06</v>
      </c>
      <c r="P224" s="3">
        <v>1.6194E-2</v>
      </c>
    </row>
    <row r="225" spans="1:16" x14ac:dyDescent="0.25">
      <c r="A225" s="2" t="s">
        <v>131</v>
      </c>
      <c r="B225" s="2" t="s">
        <v>55</v>
      </c>
      <c r="C225" s="2" t="s">
        <v>118</v>
      </c>
      <c r="D225" s="2" t="s">
        <v>117</v>
      </c>
      <c r="E225" s="2" t="s">
        <v>121</v>
      </c>
      <c r="F225" s="11">
        <v>19912</v>
      </c>
      <c r="G225" s="11">
        <v>0</v>
      </c>
      <c r="H225" s="11">
        <v>19912</v>
      </c>
      <c r="I225" s="4">
        <v>17860.650000000001</v>
      </c>
      <c r="J225" s="4">
        <v>0</v>
      </c>
      <c r="K225" s="5">
        <v>0</v>
      </c>
      <c r="L225" s="25"/>
      <c r="M225" s="11">
        <v>17860.650000000001</v>
      </c>
      <c r="N225" s="25"/>
      <c r="O225" s="4">
        <v>2051.35</v>
      </c>
      <c r="P225" s="3">
        <v>0.103021</v>
      </c>
    </row>
    <row r="226" spans="1:16" x14ac:dyDescent="0.25">
      <c r="A226" s="2" t="s">
        <v>131</v>
      </c>
      <c r="B226" s="2" t="s">
        <v>55</v>
      </c>
      <c r="C226" s="2" t="s">
        <v>118</v>
      </c>
      <c r="D226" s="2" t="s">
        <v>117</v>
      </c>
      <c r="E226" s="2" t="s">
        <v>120</v>
      </c>
      <c r="F226" s="11">
        <v>1630.55</v>
      </c>
      <c r="G226" s="11">
        <v>0</v>
      </c>
      <c r="H226" s="11">
        <v>1630.55</v>
      </c>
      <c r="I226" s="4">
        <v>976</v>
      </c>
      <c r="J226" s="4">
        <v>0</v>
      </c>
      <c r="K226" s="5">
        <v>0</v>
      </c>
      <c r="L226" s="25"/>
      <c r="M226" s="11">
        <v>976</v>
      </c>
      <c r="N226" s="25"/>
      <c r="O226" s="4">
        <v>654.54999999999995</v>
      </c>
      <c r="P226" s="3">
        <v>0.40142899999999998</v>
      </c>
    </row>
    <row r="227" spans="1:16" x14ac:dyDescent="0.25">
      <c r="A227" s="2" t="s">
        <v>131</v>
      </c>
      <c r="B227" s="2" t="s">
        <v>55</v>
      </c>
      <c r="C227" s="2" t="s">
        <v>118</v>
      </c>
      <c r="D227" s="2" t="s">
        <v>117</v>
      </c>
      <c r="E227" s="2" t="s">
        <v>116</v>
      </c>
      <c r="F227" s="11">
        <v>38322</v>
      </c>
      <c r="G227" s="11">
        <v>0</v>
      </c>
      <c r="H227" s="11">
        <v>38322</v>
      </c>
      <c r="I227" s="4">
        <v>16996.28</v>
      </c>
      <c r="J227" s="4">
        <v>0</v>
      </c>
      <c r="K227" s="5">
        <v>0</v>
      </c>
      <c r="L227" s="25"/>
      <c r="M227" s="11">
        <v>16996.28</v>
      </c>
      <c r="N227" s="25"/>
      <c r="O227" s="4">
        <v>21325.72</v>
      </c>
      <c r="P227" s="3">
        <v>0.55648799999999998</v>
      </c>
    </row>
    <row r="228" spans="1:16" x14ac:dyDescent="0.25">
      <c r="A228" s="2" t="s">
        <v>130</v>
      </c>
      <c r="B228" s="2" t="s">
        <v>56</v>
      </c>
      <c r="C228" s="2" t="s">
        <v>118</v>
      </c>
      <c r="D228" s="2" t="s">
        <v>117</v>
      </c>
      <c r="E228" s="2" t="s">
        <v>121</v>
      </c>
      <c r="F228" s="11">
        <v>6500</v>
      </c>
      <c r="G228" s="11">
        <v>0</v>
      </c>
      <c r="H228" s="11">
        <v>6500</v>
      </c>
      <c r="I228" s="4">
        <v>5848.5</v>
      </c>
      <c r="J228" s="4">
        <v>0</v>
      </c>
      <c r="K228" s="5">
        <v>0</v>
      </c>
      <c r="L228" s="25"/>
      <c r="M228" s="11">
        <v>5848.5</v>
      </c>
      <c r="N228" s="25"/>
      <c r="O228" s="4">
        <v>651.5</v>
      </c>
      <c r="P228" s="3">
        <v>0.100231</v>
      </c>
    </row>
    <row r="229" spans="1:16" x14ac:dyDescent="0.25">
      <c r="A229" s="2" t="s">
        <v>130</v>
      </c>
      <c r="B229" s="2" t="s">
        <v>56</v>
      </c>
      <c r="C229" s="2" t="s">
        <v>118</v>
      </c>
      <c r="D229" s="2" t="s">
        <v>117</v>
      </c>
      <c r="E229" s="2" t="s">
        <v>120</v>
      </c>
      <c r="F229" s="11">
        <v>2589.44</v>
      </c>
      <c r="G229" s="11">
        <v>0</v>
      </c>
      <c r="H229" s="11">
        <v>2589.44</v>
      </c>
      <c r="I229" s="4">
        <v>1847.66</v>
      </c>
      <c r="J229" s="4">
        <v>0</v>
      </c>
      <c r="K229" s="5">
        <v>0</v>
      </c>
      <c r="L229" s="25"/>
      <c r="M229" s="11">
        <v>1847.66</v>
      </c>
      <c r="N229" s="25"/>
      <c r="O229" s="4">
        <v>741.78</v>
      </c>
      <c r="P229" s="3">
        <v>0.28646300000000002</v>
      </c>
    </row>
    <row r="230" spans="1:16" x14ac:dyDescent="0.25">
      <c r="A230" s="2" t="s">
        <v>130</v>
      </c>
      <c r="B230" s="2" t="s">
        <v>56</v>
      </c>
      <c r="C230" s="2" t="s">
        <v>118</v>
      </c>
      <c r="D230" s="2" t="s">
        <v>117</v>
      </c>
      <c r="E230" s="2" t="s">
        <v>116</v>
      </c>
      <c r="F230" s="11">
        <v>85980</v>
      </c>
      <c r="G230" s="11">
        <v>0</v>
      </c>
      <c r="H230" s="11">
        <v>85980</v>
      </c>
      <c r="I230" s="4">
        <v>60139.7</v>
      </c>
      <c r="J230" s="4">
        <v>0</v>
      </c>
      <c r="K230" s="5">
        <v>0</v>
      </c>
      <c r="L230" s="25"/>
      <c r="M230" s="11">
        <v>60139.7</v>
      </c>
      <c r="N230" s="25"/>
      <c r="O230" s="4">
        <v>25840.3</v>
      </c>
      <c r="P230" s="3">
        <v>0.30053800000000003</v>
      </c>
    </row>
    <row r="231" spans="1:16" x14ac:dyDescent="0.25">
      <c r="A231" s="2" t="s">
        <v>129</v>
      </c>
      <c r="B231" s="2" t="s">
        <v>57</v>
      </c>
      <c r="C231" s="2" t="s">
        <v>118</v>
      </c>
      <c r="D231" s="2" t="s">
        <v>117</v>
      </c>
      <c r="E231" s="2" t="s">
        <v>121</v>
      </c>
      <c r="F231" s="11">
        <v>9300</v>
      </c>
      <c r="G231" s="11">
        <v>0</v>
      </c>
      <c r="H231" s="11">
        <v>9300</v>
      </c>
      <c r="I231" s="4">
        <v>8310.07</v>
      </c>
      <c r="J231" s="4">
        <v>0</v>
      </c>
      <c r="K231" s="5">
        <v>0</v>
      </c>
      <c r="L231" s="25"/>
      <c r="M231" s="11">
        <v>8310.07</v>
      </c>
      <c r="N231" s="25"/>
      <c r="O231" s="4">
        <v>989.93</v>
      </c>
      <c r="P231" s="3">
        <v>0.106444</v>
      </c>
    </row>
    <row r="232" spans="1:16" x14ac:dyDescent="0.25">
      <c r="A232" s="2" t="s">
        <v>129</v>
      </c>
      <c r="B232" s="2" t="s">
        <v>57</v>
      </c>
      <c r="C232" s="2" t="s">
        <v>118</v>
      </c>
      <c r="D232" s="2" t="s">
        <v>117</v>
      </c>
      <c r="E232" s="2" t="s">
        <v>120</v>
      </c>
      <c r="F232" s="11">
        <v>260.39999999999998</v>
      </c>
      <c r="G232" s="11">
        <v>0</v>
      </c>
      <c r="H232" s="11">
        <v>260.39999999999998</v>
      </c>
      <c r="I232" s="4">
        <v>232.68</v>
      </c>
      <c r="J232" s="4">
        <v>0</v>
      </c>
      <c r="K232" s="5">
        <v>0</v>
      </c>
      <c r="L232" s="25"/>
      <c r="M232" s="11">
        <v>232.68</v>
      </c>
      <c r="N232" s="25"/>
      <c r="O232" s="4">
        <v>27.72</v>
      </c>
      <c r="P232" s="3">
        <v>0.106452</v>
      </c>
    </row>
    <row r="233" spans="1:16" x14ac:dyDescent="0.25">
      <c r="A233" s="2" t="s">
        <v>128</v>
      </c>
      <c r="B233" s="2" t="s">
        <v>58</v>
      </c>
      <c r="C233" s="2" t="s">
        <v>118</v>
      </c>
      <c r="D233" s="2" t="s">
        <v>117</v>
      </c>
      <c r="E233" s="2" t="s">
        <v>121</v>
      </c>
      <c r="F233" s="11">
        <v>8000</v>
      </c>
      <c r="G233" s="11">
        <v>0</v>
      </c>
      <c r="H233" s="11">
        <v>8000</v>
      </c>
      <c r="I233" s="4">
        <v>2995.72</v>
      </c>
      <c r="J233" s="4">
        <v>0</v>
      </c>
      <c r="K233" s="5">
        <v>0</v>
      </c>
      <c r="L233" s="25"/>
      <c r="M233" s="11">
        <v>2995.72</v>
      </c>
      <c r="N233" s="25"/>
      <c r="O233" s="4">
        <v>5004.28</v>
      </c>
      <c r="P233" s="3">
        <v>0.62553499999999995</v>
      </c>
    </row>
    <row r="234" spans="1:16" x14ac:dyDescent="0.25">
      <c r="A234" s="2" t="s">
        <v>128</v>
      </c>
      <c r="B234" s="2" t="s">
        <v>58</v>
      </c>
      <c r="C234" s="2" t="s">
        <v>118</v>
      </c>
      <c r="D234" s="2" t="s">
        <v>117</v>
      </c>
      <c r="E234" s="2" t="s">
        <v>120</v>
      </c>
      <c r="F234" s="11">
        <v>224</v>
      </c>
      <c r="G234" s="11">
        <v>0</v>
      </c>
      <c r="H234" s="11">
        <v>224</v>
      </c>
      <c r="I234" s="4">
        <v>83.88</v>
      </c>
      <c r="J234" s="4">
        <v>0</v>
      </c>
      <c r="K234" s="5">
        <v>0</v>
      </c>
      <c r="L234" s="25"/>
      <c r="M234" s="11">
        <v>83.88</v>
      </c>
      <c r="N234" s="25"/>
      <c r="O234" s="4">
        <v>140.12</v>
      </c>
      <c r="P234" s="3">
        <v>0.62553599999999998</v>
      </c>
    </row>
    <row r="235" spans="1:16" x14ac:dyDescent="0.25">
      <c r="A235" s="2" t="s">
        <v>127</v>
      </c>
      <c r="B235" s="2" t="s">
        <v>59</v>
      </c>
      <c r="C235" s="2" t="s">
        <v>118</v>
      </c>
      <c r="D235" s="2" t="s">
        <v>117</v>
      </c>
      <c r="E235" s="2" t="s">
        <v>121</v>
      </c>
      <c r="F235" s="11">
        <v>16500</v>
      </c>
      <c r="G235" s="11">
        <v>0</v>
      </c>
      <c r="H235" s="11">
        <v>16500</v>
      </c>
      <c r="I235" s="4">
        <v>8560.4500000000007</v>
      </c>
      <c r="J235" s="4">
        <v>0</v>
      </c>
      <c r="K235" s="5">
        <v>0</v>
      </c>
      <c r="L235" s="25"/>
      <c r="M235" s="11">
        <v>8560.4500000000007</v>
      </c>
      <c r="N235" s="25"/>
      <c r="O235" s="4">
        <v>7939.55</v>
      </c>
      <c r="P235" s="3">
        <v>0.48118499999999997</v>
      </c>
    </row>
    <row r="236" spans="1:16" x14ac:dyDescent="0.25">
      <c r="A236" s="2" t="s">
        <v>127</v>
      </c>
      <c r="B236" s="2" t="s">
        <v>59</v>
      </c>
      <c r="C236" s="2" t="s">
        <v>118</v>
      </c>
      <c r="D236" s="2" t="s">
        <v>117</v>
      </c>
      <c r="E236" s="2" t="s">
        <v>120</v>
      </c>
      <c r="F236" s="11">
        <v>462</v>
      </c>
      <c r="G236" s="11">
        <v>0</v>
      </c>
      <c r="H236" s="11">
        <v>462</v>
      </c>
      <c r="I236" s="4">
        <v>239.69</v>
      </c>
      <c r="J236" s="4">
        <v>0</v>
      </c>
      <c r="K236" s="5">
        <v>0</v>
      </c>
      <c r="L236" s="25"/>
      <c r="M236" s="11">
        <v>239.69</v>
      </c>
      <c r="N236" s="25"/>
      <c r="O236" s="4">
        <v>222.31</v>
      </c>
      <c r="P236" s="3">
        <v>0.48119000000000001</v>
      </c>
    </row>
    <row r="237" spans="1:16" x14ac:dyDescent="0.25">
      <c r="A237" s="2" t="s">
        <v>272</v>
      </c>
      <c r="B237" s="2" t="s">
        <v>113</v>
      </c>
      <c r="C237" s="2" t="s">
        <v>386</v>
      </c>
      <c r="D237" s="2" t="s">
        <v>117</v>
      </c>
      <c r="E237" s="2" t="s">
        <v>121</v>
      </c>
      <c r="F237" s="11">
        <v>0</v>
      </c>
      <c r="G237" s="11">
        <v>8093.16</v>
      </c>
      <c r="H237" s="11">
        <v>8093.16</v>
      </c>
      <c r="I237" s="4">
        <v>6192.5</v>
      </c>
      <c r="J237" s="4">
        <v>0</v>
      </c>
      <c r="K237" s="5">
        <v>0</v>
      </c>
      <c r="L237" s="25"/>
      <c r="M237" s="11">
        <v>6192.5</v>
      </c>
      <c r="N237" s="25"/>
      <c r="O237" s="4">
        <v>1900.66</v>
      </c>
      <c r="P237" s="3">
        <v>0.234848</v>
      </c>
    </row>
    <row r="238" spans="1:16" x14ac:dyDescent="0.25">
      <c r="A238" s="2" t="s">
        <v>272</v>
      </c>
      <c r="B238" s="2" t="s">
        <v>113</v>
      </c>
      <c r="C238" s="2" t="s">
        <v>118</v>
      </c>
      <c r="D238" s="2" t="s">
        <v>117</v>
      </c>
      <c r="E238" s="2" t="s">
        <v>121</v>
      </c>
      <c r="F238" s="11">
        <v>43000</v>
      </c>
      <c r="G238" s="11">
        <v>-8093.16</v>
      </c>
      <c r="H238" s="11">
        <v>34906.839999999997</v>
      </c>
      <c r="I238" s="4">
        <v>9044.61</v>
      </c>
      <c r="J238" s="4">
        <v>0</v>
      </c>
      <c r="K238" s="5">
        <v>0</v>
      </c>
      <c r="L238" s="25"/>
      <c r="M238" s="11">
        <v>9044.61</v>
      </c>
      <c r="N238" s="25"/>
      <c r="O238" s="4">
        <v>25862.23</v>
      </c>
      <c r="P238" s="3">
        <v>0.74089300000000002</v>
      </c>
    </row>
    <row r="239" spans="1:16" x14ac:dyDescent="0.25">
      <c r="A239" s="2" t="s">
        <v>272</v>
      </c>
      <c r="B239" s="2" t="s">
        <v>113</v>
      </c>
      <c r="C239" s="2" t="s">
        <v>118</v>
      </c>
      <c r="D239" s="2" t="s">
        <v>117</v>
      </c>
      <c r="E239" s="2" t="s">
        <v>120</v>
      </c>
      <c r="F239" s="11">
        <v>1204</v>
      </c>
      <c r="G239" s="11">
        <v>0</v>
      </c>
      <c r="H239" s="11">
        <v>1204</v>
      </c>
      <c r="I239" s="4">
        <v>426.64</v>
      </c>
      <c r="J239" s="4">
        <v>0</v>
      </c>
      <c r="K239" s="5">
        <v>0</v>
      </c>
      <c r="L239" s="25"/>
      <c r="M239" s="11">
        <v>426.64</v>
      </c>
      <c r="N239" s="25"/>
      <c r="O239" s="4">
        <v>777.36</v>
      </c>
      <c r="P239" s="3">
        <v>0.645648</v>
      </c>
    </row>
    <row r="240" spans="1:16" x14ac:dyDescent="0.25">
      <c r="A240" s="2" t="s">
        <v>273</v>
      </c>
      <c r="B240" s="2" t="s">
        <v>114</v>
      </c>
      <c r="C240" s="2" t="s">
        <v>118</v>
      </c>
      <c r="D240" s="2" t="s">
        <v>117</v>
      </c>
      <c r="E240" s="2" t="s">
        <v>121</v>
      </c>
      <c r="F240" s="11">
        <v>100000</v>
      </c>
      <c r="G240" s="11">
        <v>0</v>
      </c>
      <c r="H240" s="11">
        <v>100000</v>
      </c>
      <c r="I240" s="4">
        <v>11.12</v>
      </c>
      <c r="J240" s="4">
        <v>0</v>
      </c>
      <c r="K240" s="5">
        <v>0</v>
      </c>
      <c r="L240" s="25"/>
      <c r="M240" s="11">
        <v>11.12</v>
      </c>
      <c r="N240" s="25"/>
      <c r="O240" s="4">
        <v>99988.88</v>
      </c>
      <c r="P240" s="3">
        <v>0.99988900000000003</v>
      </c>
    </row>
    <row r="241" spans="1:16" x14ac:dyDescent="0.25">
      <c r="A241" s="2" t="s">
        <v>273</v>
      </c>
      <c r="B241" s="2" t="s">
        <v>114</v>
      </c>
      <c r="C241" s="2" t="s">
        <v>118</v>
      </c>
      <c r="D241" s="2" t="s">
        <v>117</v>
      </c>
      <c r="E241" s="2" t="s">
        <v>120</v>
      </c>
      <c r="F241" s="11">
        <v>2800</v>
      </c>
      <c r="G241" s="11">
        <v>0</v>
      </c>
      <c r="H241" s="11">
        <v>2800</v>
      </c>
      <c r="I241" s="4">
        <v>0.31</v>
      </c>
      <c r="J241" s="4">
        <v>0</v>
      </c>
      <c r="K241" s="5">
        <v>0</v>
      </c>
      <c r="L241" s="25"/>
      <c r="M241" s="11">
        <v>0.31</v>
      </c>
      <c r="N241" s="25"/>
      <c r="O241" s="4">
        <v>2799.69</v>
      </c>
      <c r="P241" s="3">
        <v>0.99988900000000003</v>
      </c>
    </row>
    <row r="242" spans="1:16" x14ac:dyDescent="0.25">
      <c r="A242" s="2" t="s">
        <v>275</v>
      </c>
      <c r="B242" s="2" t="s">
        <v>115</v>
      </c>
      <c r="C242" s="2" t="s">
        <v>118</v>
      </c>
      <c r="D242" s="2" t="s">
        <v>117</v>
      </c>
      <c r="E242" s="2" t="s">
        <v>121</v>
      </c>
      <c r="F242" s="11">
        <v>1000</v>
      </c>
      <c r="G242" s="11">
        <v>0</v>
      </c>
      <c r="H242" s="11">
        <v>1000</v>
      </c>
      <c r="I242" s="4">
        <v>0</v>
      </c>
      <c r="J242" s="4">
        <v>0</v>
      </c>
      <c r="K242" s="5">
        <v>0</v>
      </c>
      <c r="L242" s="25"/>
      <c r="M242" s="11">
        <v>0</v>
      </c>
      <c r="N242" s="25"/>
      <c r="O242" s="4">
        <v>1000</v>
      </c>
      <c r="P242" s="3">
        <v>1</v>
      </c>
    </row>
    <row r="243" spans="1:16" x14ac:dyDescent="0.25">
      <c r="A243" s="2" t="s">
        <v>275</v>
      </c>
      <c r="B243" s="2" t="s">
        <v>115</v>
      </c>
      <c r="C243" s="2" t="s">
        <v>118</v>
      </c>
      <c r="D243" s="2" t="s">
        <v>117</v>
      </c>
      <c r="E243" s="2" t="s">
        <v>120</v>
      </c>
      <c r="F243" s="11">
        <v>28</v>
      </c>
      <c r="G243" s="11">
        <v>0</v>
      </c>
      <c r="H243" s="11">
        <v>28</v>
      </c>
      <c r="I243" s="4">
        <v>0</v>
      </c>
      <c r="J243" s="4">
        <v>0</v>
      </c>
      <c r="K243" s="5">
        <v>0</v>
      </c>
      <c r="L243" s="25"/>
      <c r="M243" s="11">
        <v>0</v>
      </c>
      <c r="N243" s="25"/>
      <c r="O243" s="4">
        <v>28</v>
      </c>
      <c r="P243" s="3">
        <v>1</v>
      </c>
    </row>
    <row r="244" spans="1:16" x14ac:dyDescent="0.25">
      <c r="A244" s="2" t="s">
        <v>276</v>
      </c>
      <c r="B244" s="2" t="s">
        <v>107</v>
      </c>
      <c r="C244" s="2" t="s">
        <v>118</v>
      </c>
      <c r="D244" s="2" t="s">
        <v>117</v>
      </c>
      <c r="E244" s="2" t="s">
        <v>121</v>
      </c>
      <c r="F244" s="11">
        <v>10000</v>
      </c>
      <c r="G244" s="11">
        <v>0</v>
      </c>
      <c r="H244" s="11">
        <v>10000</v>
      </c>
      <c r="I244" s="4">
        <v>3070.57</v>
      </c>
      <c r="J244" s="4">
        <v>0</v>
      </c>
      <c r="K244" s="5">
        <v>0</v>
      </c>
      <c r="L244" s="25"/>
      <c r="M244" s="11">
        <v>3070.57</v>
      </c>
      <c r="N244" s="25"/>
      <c r="O244" s="4">
        <v>6929.43</v>
      </c>
      <c r="P244" s="3">
        <v>0.69294299999999998</v>
      </c>
    </row>
    <row r="245" spans="1:16" x14ac:dyDescent="0.25">
      <c r="A245" s="2" t="s">
        <v>276</v>
      </c>
      <c r="B245" s="2" t="s">
        <v>107</v>
      </c>
      <c r="C245" s="2" t="s">
        <v>118</v>
      </c>
      <c r="D245" s="2" t="s">
        <v>117</v>
      </c>
      <c r="E245" s="2" t="s">
        <v>120</v>
      </c>
      <c r="F245" s="11">
        <v>280</v>
      </c>
      <c r="G245" s="11">
        <v>0</v>
      </c>
      <c r="H245" s="11">
        <v>280</v>
      </c>
      <c r="I245" s="4">
        <v>85.98</v>
      </c>
      <c r="J245" s="4">
        <v>0</v>
      </c>
      <c r="K245" s="5">
        <v>0</v>
      </c>
      <c r="L245" s="25"/>
      <c r="M245" s="11">
        <v>85.98</v>
      </c>
      <c r="N245" s="25"/>
      <c r="O245" s="4">
        <v>194.02</v>
      </c>
      <c r="P245" s="3">
        <v>0.69292900000000002</v>
      </c>
    </row>
    <row r="246" spans="1:16" x14ac:dyDescent="0.25">
      <c r="A246" s="2" t="s">
        <v>126</v>
      </c>
      <c r="B246" s="2" t="s">
        <v>60</v>
      </c>
      <c r="C246" s="2" t="s">
        <v>118</v>
      </c>
      <c r="D246" s="2" t="s">
        <v>117</v>
      </c>
      <c r="E246" s="2" t="s">
        <v>121</v>
      </c>
      <c r="F246" s="11">
        <v>16000</v>
      </c>
      <c r="G246" s="11">
        <v>-607.92999999999995</v>
      </c>
      <c r="H246" s="11">
        <v>15392.07</v>
      </c>
      <c r="I246" s="4">
        <v>15645.98</v>
      </c>
      <c r="J246" s="4">
        <v>0</v>
      </c>
      <c r="K246" s="5">
        <v>0</v>
      </c>
      <c r="L246" s="25"/>
      <c r="M246" s="11">
        <v>15645.98</v>
      </c>
      <c r="N246" s="25"/>
      <c r="O246" s="4">
        <v>-253.91</v>
      </c>
      <c r="P246" s="3">
        <v>-1.6496E-2</v>
      </c>
    </row>
    <row r="247" spans="1:16" x14ac:dyDescent="0.25">
      <c r="A247" s="2" t="s">
        <v>126</v>
      </c>
      <c r="B247" s="2" t="s">
        <v>60</v>
      </c>
      <c r="C247" s="2" t="s">
        <v>118</v>
      </c>
      <c r="D247" s="2" t="s">
        <v>117</v>
      </c>
      <c r="E247" s="2" t="s">
        <v>120</v>
      </c>
      <c r="F247" s="11">
        <v>5256.18</v>
      </c>
      <c r="G247" s="11">
        <v>0</v>
      </c>
      <c r="H247" s="11">
        <v>5256.18</v>
      </c>
      <c r="I247" s="4">
        <v>5263.35</v>
      </c>
      <c r="J247" s="4">
        <v>0</v>
      </c>
      <c r="K247" s="5">
        <v>0</v>
      </c>
      <c r="L247" s="25"/>
      <c r="M247" s="11">
        <v>5263.35</v>
      </c>
      <c r="N247" s="25"/>
      <c r="O247" s="4">
        <v>-7.17</v>
      </c>
      <c r="P247" s="3">
        <v>-1.364E-3</v>
      </c>
    </row>
    <row r="248" spans="1:16" x14ac:dyDescent="0.25">
      <c r="A248" s="2" t="s">
        <v>126</v>
      </c>
      <c r="B248" s="2" t="s">
        <v>60</v>
      </c>
      <c r="C248" s="2" t="s">
        <v>118</v>
      </c>
      <c r="D248" s="2" t="s">
        <v>117</v>
      </c>
      <c r="E248" s="2" t="s">
        <v>116</v>
      </c>
      <c r="F248" s="11">
        <v>19500</v>
      </c>
      <c r="G248" s="11">
        <v>-6999.34</v>
      </c>
      <c r="H248" s="11">
        <v>12500.66</v>
      </c>
      <c r="I248" s="4">
        <v>12503.04</v>
      </c>
      <c r="J248" s="4">
        <v>0</v>
      </c>
      <c r="K248" s="5">
        <v>0</v>
      </c>
      <c r="L248" s="25"/>
      <c r="M248" s="11">
        <v>12503.04</v>
      </c>
      <c r="N248" s="25"/>
      <c r="O248" s="4">
        <v>-2.38</v>
      </c>
      <c r="P248" s="3">
        <v>-1.9000000000000001E-4</v>
      </c>
    </row>
    <row r="249" spans="1:16" x14ac:dyDescent="0.25">
      <c r="A249" s="2" t="s">
        <v>126</v>
      </c>
      <c r="B249" s="2" t="s">
        <v>60</v>
      </c>
      <c r="C249" s="2" t="s">
        <v>118</v>
      </c>
      <c r="D249" s="2" t="s">
        <v>117</v>
      </c>
      <c r="E249" s="2" t="s">
        <v>125</v>
      </c>
      <c r="F249" s="11">
        <v>152220.79999999999</v>
      </c>
      <c r="G249" s="11">
        <v>7607.27</v>
      </c>
      <c r="H249" s="11">
        <v>159828.07</v>
      </c>
      <c r="I249" s="4">
        <v>159828.07999999999</v>
      </c>
      <c r="J249" s="4">
        <v>0</v>
      </c>
      <c r="K249" s="5">
        <v>0</v>
      </c>
      <c r="L249" s="25"/>
      <c r="M249" s="11">
        <v>159828.07999999999</v>
      </c>
      <c r="N249" s="25"/>
      <c r="O249" s="4">
        <v>-0.01</v>
      </c>
      <c r="P249" s="3">
        <v>0</v>
      </c>
    </row>
    <row r="250" spans="1:16" x14ac:dyDescent="0.25">
      <c r="A250" s="2" t="s">
        <v>124</v>
      </c>
      <c r="B250" s="2" t="s">
        <v>61</v>
      </c>
      <c r="C250" s="2" t="s">
        <v>118</v>
      </c>
      <c r="D250" s="2" t="s">
        <v>117</v>
      </c>
      <c r="E250" s="2" t="s">
        <v>125</v>
      </c>
      <c r="F250" s="11">
        <v>540000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</row>
    <row r="251" spans="1:16" x14ac:dyDescent="0.25">
      <c r="A251" s="2" t="s">
        <v>124</v>
      </c>
      <c r="B251" s="2" t="s">
        <v>61</v>
      </c>
      <c r="C251" s="2" t="s">
        <v>118</v>
      </c>
      <c r="D251" s="2" t="s">
        <v>117</v>
      </c>
      <c r="E251" s="2" t="s">
        <v>116</v>
      </c>
      <c r="F251" s="11">
        <v>234875</v>
      </c>
      <c r="G251" s="11">
        <v>0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0</v>
      </c>
    </row>
    <row r="252" spans="1:16" x14ac:dyDescent="0.25">
      <c r="A252" s="2" t="s">
        <v>124</v>
      </c>
      <c r="B252" s="2" t="s">
        <v>61</v>
      </c>
      <c r="C252" s="2" t="s">
        <v>118</v>
      </c>
      <c r="D252" s="2" t="s">
        <v>117</v>
      </c>
      <c r="E252" s="2" t="s">
        <v>121</v>
      </c>
      <c r="F252" s="11">
        <v>893676</v>
      </c>
      <c r="G252" s="11">
        <v>0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</row>
    <row r="253" spans="1:16" x14ac:dyDescent="0.25">
      <c r="A253" s="2" t="s">
        <v>124</v>
      </c>
      <c r="B253" s="2" t="s">
        <v>61</v>
      </c>
      <c r="C253" s="2" t="s">
        <v>118</v>
      </c>
      <c r="D253" s="2" t="s">
        <v>117</v>
      </c>
      <c r="E253" s="2" t="s">
        <v>123</v>
      </c>
      <c r="F253" s="11">
        <v>88000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0</v>
      </c>
    </row>
    <row r="254" spans="1:16" x14ac:dyDescent="0.25">
      <c r="A254" s="2" t="s">
        <v>122</v>
      </c>
      <c r="B254" s="2" t="s">
        <v>62</v>
      </c>
      <c r="C254" s="2" t="s">
        <v>118</v>
      </c>
      <c r="D254" s="2" t="s">
        <v>117</v>
      </c>
      <c r="E254" s="2" t="s">
        <v>121</v>
      </c>
      <c r="F254" s="11">
        <v>20500</v>
      </c>
      <c r="G254" s="11">
        <v>0</v>
      </c>
      <c r="H254" s="11">
        <v>20500</v>
      </c>
      <c r="I254" s="4">
        <v>8304.24</v>
      </c>
      <c r="J254" s="4">
        <v>0</v>
      </c>
      <c r="K254" s="5">
        <v>0</v>
      </c>
      <c r="L254" s="25"/>
      <c r="M254" s="11">
        <v>8304.24</v>
      </c>
      <c r="N254" s="25"/>
      <c r="O254" s="4">
        <v>12195.76</v>
      </c>
      <c r="P254" s="3">
        <v>0.59491499999999997</v>
      </c>
    </row>
    <row r="255" spans="1:16" x14ac:dyDescent="0.25">
      <c r="A255" s="2" t="s">
        <v>122</v>
      </c>
      <c r="B255" s="2" t="s">
        <v>62</v>
      </c>
      <c r="C255" s="2" t="s">
        <v>118</v>
      </c>
      <c r="D255" s="2" t="s">
        <v>117</v>
      </c>
      <c r="E255" s="2" t="s">
        <v>120</v>
      </c>
      <c r="F255" s="11">
        <v>3255.44</v>
      </c>
      <c r="G255" s="11">
        <v>0</v>
      </c>
      <c r="H255" s="11">
        <v>3255.44</v>
      </c>
      <c r="I255" s="4">
        <v>367.83</v>
      </c>
      <c r="J255" s="4">
        <v>0</v>
      </c>
      <c r="K255" s="5">
        <v>0</v>
      </c>
      <c r="L255" s="25"/>
      <c r="M255" s="11">
        <v>367.83</v>
      </c>
      <c r="N255" s="25"/>
      <c r="O255" s="4">
        <v>2887.61</v>
      </c>
      <c r="P255" s="3">
        <v>0.88701099999999999</v>
      </c>
    </row>
    <row r="256" spans="1:16" x14ac:dyDescent="0.25">
      <c r="A256" s="2" t="s">
        <v>122</v>
      </c>
      <c r="B256" s="2" t="s">
        <v>62</v>
      </c>
      <c r="C256" s="2" t="s">
        <v>118</v>
      </c>
      <c r="D256" s="2" t="s">
        <v>117</v>
      </c>
      <c r="E256" s="2" t="s">
        <v>116</v>
      </c>
      <c r="F256" s="11">
        <v>6480</v>
      </c>
      <c r="G256" s="11">
        <v>0</v>
      </c>
      <c r="H256" s="11">
        <v>6480</v>
      </c>
      <c r="I256" s="4">
        <v>4833</v>
      </c>
      <c r="J256" s="4">
        <v>0</v>
      </c>
      <c r="K256" s="5">
        <v>0</v>
      </c>
      <c r="L256" s="25"/>
      <c r="M256" s="11">
        <v>4833</v>
      </c>
      <c r="N256" s="25"/>
      <c r="O256" s="4">
        <v>1647</v>
      </c>
      <c r="P256" s="3">
        <v>0.25416699999999998</v>
      </c>
    </row>
    <row r="257" spans="1:16" x14ac:dyDescent="0.25">
      <c r="A257" s="2" t="s">
        <v>122</v>
      </c>
      <c r="B257" s="2" t="s">
        <v>62</v>
      </c>
      <c r="C257" s="2" t="s">
        <v>118</v>
      </c>
      <c r="D257" s="2" t="s">
        <v>117</v>
      </c>
      <c r="E257" s="2" t="s">
        <v>123</v>
      </c>
      <c r="F257" s="11">
        <v>2500</v>
      </c>
      <c r="G257" s="11">
        <v>0</v>
      </c>
      <c r="H257" s="11">
        <v>6480</v>
      </c>
      <c r="I257" s="4">
        <v>4833</v>
      </c>
      <c r="J257" s="4">
        <v>0</v>
      </c>
      <c r="K257" s="5">
        <v>0</v>
      </c>
      <c r="L257" s="25"/>
      <c r="M257" s="11">
        <v>4833</v>
      </c>
      <c r="N257" s="25"/>
      <c r="O257" s="4">
        <v>1647</v>
      </c>
      <c r="P257" s="3">
        <v>0.25416699999999998</v>
      </c>
    </row>
    <row r="258" spans="1:16" x14ac:dyDescent="0.25">
      <c r="A258" s="2" t="s">
        <v>277</v>
      </c>
      <c r="B258" s="2" t="s">
        <v>108</v>
      </c>
      <c r="C258" s="2" t="s">
        <v>118</v>
      </c>
      <c r="D258" s="2" t="s">
        <v>117</v>
      </c>
      <c r="E258" s="2" t="s">
        <v>121</v>
      </c>
      <c r="F258" s="11">
        <v>500</v>
      </c>
      <c r="G258" s="11">
        <v>0</v>
      </c>
      <c r="H258" s="11">
        <v>500</v>
      </c>
      <c r="I258" s="4">
        <v>0</v>
      </c>
      <c r="J258" s="4">
        <v>0</v>
      </c>
      <c r="K258" s="5">
        <v>0</v>
      </c>
      <c r="L258" s="25"/>
      <c r="M258" s="11">
        <v>0</v>
      </c>
      <c r="N258" s="25"/>
      <c r="O258" s="4">
        <v>500</v>
      </c>
      <c r="P258" s="3">
        <v>1</v>
      </c>
    </row>
    <row r="259" spans="1:16" x14ac:dyDescent="0.25">
      <c r="A259" s="2" t="s">
        <v>277</v>
      </c>
      <c r="B259" s="2" t="s">
        <v>108</v>
      </c>
      <c r="C259" s="2" t="s">
        <v>118</v>
      </c>
      <c r="D259" s="2" t="s">
        <v>117</v>
      </c>
      <c r="E259" s="2" t="s">
        <v>120</v>
      </c>
      <c r="F259" s="11">
        <v>14</v>
      </c>
      <c r="G259" s="11">
        <v>0</v>
      </c>
      <c r="H259" s="11">
        <v>14</v>
      </c>
      <c r="I259" s="4">
        <v>0</v>
      </c>
      <c r="J259" s="4">
        <v>0</v>
      </c>
      <c r="K259" s="5">
        <v>0</v>
      </c>
      <c r="L259" s="25"/>
      <c r="M259" s="11">
        <v>0</v>
      </c>
      <c r="N259" s="25"/>
      <c r="O259" s="4">
        <v>14</v>
      </c>
      <c r="P259" s="3">
        <v>1</v>
      </c>
    </row>
    <row r="260" spans="1:16" x14ac:dyDescent="0.25">
      <c r="A260" s="2" t="s">
        <v>119</v>
      </c>
      <c r="B260" s="2" t="s">
        <v>225</v>
      </c>
      <c r="C260" s="2" t="s">
        <v>118</v>
      </c>
      <c r="D260" s="2" t="s">
        <v>117</v>
      </c>
      <c r="E260" s="2" t="s">
        <v>116</v>
      </c>
      <c r="F260" s="11">
        <v>0</v>
      </c>
      <c r="G260" s="11">
        <v>0</v>
      </c>
      <c r="H260" s="11">
        <v>0</v>
      </c>
      <c r="I260" s="4">
        <v>0</v>
      </c>
      <c r="J260" s="4">
        <v>0</v>
      </c>
      <c r="K260" s="5">
        <v>0</v>
      </c>
      <c r="L260" s="25"/>
      <c r="M260" s="11">
        <v>0</v>
      </c>
      <c r="N260" s="25"/>
      <c r="O260" s="4">
        <v>0</v>
      </c>
      <c r="P260" s="3">
        <v>0</v>
      </c>
    </row>
  </sheetData>
  <autoFilter ref="A11:N255" xr:uid="{00000000-0009-0000-0000-000005000000}">
    <sortState xmlns:xlrd2="http://schemas.microsoft.com/office/spreadsheetml/2017/richdata2" ref="A12:N255">
      <sortCondition ref="B11:B255"/>
    </sortState>
  </autoFilter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3"/>
  </sheetPr>
  <dimension ref="A3:M99"/>
  <sheetViews>
    <sheetView workbookViewId="0">
      <pane ySplit="5" topLeftCell="A17" activePane="bottomLeft" state="frozen"/>
      <selection activeCell="E42" activeCellId="1" sqref="A6:XFD6 E42"/>
      <selection pane="bottomLeft" activeCell="E42" activeCellId="1" sqref="A6:XFD6 E42"/>
    </sheetView>
  </sheetViews>
  <sheetFormatPr defaultRowHeight="13.2" x14ac:dyDescent="0.25"/>
  <cols>
    <col min="1" max="1" width="12.77734375" bestFit="1" customWidth="1"/>
    <col min="2" max="11" width="43" style="9" bestFit="1" customWidth="1"/>
    <col min="12" max="12" width="21.44140625" style="9" bestFit="1" customWidth="1"/>
    <col min="13" max="13" width="18.5546875" style="9" bestFit="1" customWidth="1"/>
  </cols>
  <sheetData>
    <row r="3" spans="1:13" s="9" customFormat="1" x14ac:dyDescent="0.25">
      <c r="B3" s="12" t="s">
        <v>208</v>
      </c>
      <c r="C3" s="12" t="s">
        <v>232</v>
      </c>
    </row>
    <row r="4" spans="1:13" s="9" customFormat="1" ht="52.8" x14ac:dyDescent="0.25">
      <c r="B4" s="9" t="s">
        <v>121</v>
      </c>
      <c r="C4" s="9" t="s">
        <v>121</v>
      </c>
      <c r="D4" s="9" t="s">
        <v>123</v>
      </c>
      <c r="E4" s="9" t="s">
        <v>123</v>
      </c>
      <c r="F4" s="9" t="s">
        <v>120</v>
      </c>
      <c r="G4" s="9" t="s">
        <v>120</v>
      </c>
      <c r="H4" s="9" t="s">
        <v>116</v>
      </c>
      <c r="I4" s="9" t="s">
        <v>116</v>
      </c>
      <c r="J4" s="9" t="s">
        <v>125</v>
      </c>
      <c r="K4" s="9" t="s">
        <v>125</v>
      </c>
      <c r="L4" s="9" t="s">
        <v>234</v>
      </c>
      <c r="M4" s="9" t="s">
        <v>233</v>
      </c>
    </row>
    <row r="5" spans="1:13" s="9" customFormat="1" ht="26.4" x14ac:dyDescent="0.25">
      <c r="A5" s="10" t="s">
        <v>387</v>
      </c>
      <c r="B5" s="9" t="s">
        <v>235</v>
      </c>
      <c r="C5" s="9" t="s">
        <v>229</v>
      </c>
      <c r="D5" s="9" t="s">
        <v>235</v>
      </c>
      <c r="E5" s="9" t="s">
        <v>229</v>
      </c>
      <c r="F5" s="9" t="s">
        <v>235</v>
      </c>
      <c r="G5" s="9" t="s">
        <v>229</v>
      </c>
      <c r="H5" s="9" t="s">
        <v>235</v>
      </c>
      <c r="I5" s="9" t="s">
        <v>229</v>
      </c>
      <c r="J5" s="9" t="s">
        <v>235</v>
      </c>
      <c r="K5" s="9" t="s">
        <v>229</v>
      </c>
    </row>
    <row r="6" spans="1:13" x14ac:dyDescent="0.25">
      <c r="A6" t="s">
        <v>25</v>
      </c>
      <c r="B6" s="82">
        <v>17301</v>
      </c>
      <c r="C6" s="82">
        <v>9755.83</v>
      </c>
      <c r="D6" s="82"/>
      <c r="E6" s="82"/>
      <c r="F6" s="82">
        <v>4768.53</v>
      </c>
      <c r="G6" s="82">
        <v>2706.56</v>
      </c>
      <c r="H6" s="82">
        <v>51040</v>
      </c>
      <c r="I6" s="82">
        <v>23676.75</v>
      </c>
      <c r="J6" s="82">
        <v>66249.48</v>
      </c>
      <c r="K6" s="82">
        <v>27514.59</v>
      </c>
      <c r="L6" s="82">
        <v>139359.01</v>
      </c>
      <c r="M6" s="82">
        <v>63653.729999999996</v>
      </c>
    </row>
    <row r="7" spans="1:13" x14ac:dyDescent="0.25">
      <c r="A7" t="s">
        <v>109</v>
      </c>
      <c r="B7" s="82">
        <v>4000</v>
      </c>
      <c r="C7" s="82">
        <v>0</v>
      </c>
      <c r="D7" s="82"/>
      <c r="E7" s="82"/>
      <c r="F7" s="82">
        <v>112</v>
      </c>
      <c r="G7" s="82">
        <v>0</v>
      </c>
      <c r="H7" s="82"/>
      <c r="I7" s="82"/>
      <c r="J7" s="82"/>
      <c r="K7" s="82"/>
      <c r="L7" s="82">
        <v>4112</v>
      </c>
      <c r="M7" s="82">
        <v>0</v>
      </c>
    </row>
    <row r="8" spans="1:13" x14ac:dyDescent="0.25">
      <c r="A8" t="s">
        <v>110</v>
      </c>
      <c r="B8" s="82">
        <v>250000</v>
      </c>
      <c r="C8" s="82">
        <v>195983.21</v>
      </c>
      <c r="D8" s="82"/>
      <c r="E8" s="82"/>
      <c r="F8" s="82">
        <v>7000</v>
      </c>
      <c r="G8" s="82">
        <v>5487.53</v>
      </c>
      <c r="H8" s="82"/>
      <c r="I8" s="82"/>
      <c r="J8" s="82"/>
      <c r="K8" s="82"/>
      <c r="L8" s="82">
        <v>257000</v>
      </c>
      <c r="M8" s="82">
        <v>201470.74</v>
      </c>
    </row>
    <row r="9" spans="1:13" x14ac:dyDescent="0.25">
      <c r="A9" t="s">
        <v>111</v>
      </c>
      <c r="B9" s="82">
        <v>850000</v>
      </c>
      <c r="C9" s="82">
        <v>198925.6</v>
      </c>
      <c r="D9" s="82"/>
      <c r="E9" s="82"/>
      <c r="F9" s="82">
        <v>23800</v>
      </c>
      <c r="G9" s="82">
        <v>5569.92</v>
      </c>
      <c r="H9" s="82"/>
      <c r="I9" s="82"/>
      <c r="J9" s="82"/>
      <c r="K9" s="82"/>
      <c r="L9" s="82">
        <v>873800</v>
      </c>
      <c r="M9" s="82">
        <v>204495.52000000002</v>
      </c>
    </row>
    <row r="10" spans="1:13" x14ac:dyDescent="0.25">
      <c r="A10" t="s">
        <v>99</v>
      </c>
      <c r="B10" s="82"/>
      <c r="C10" s="82"/>
      <c r="D10" s="82"/>
      <c r="E10" s="82"/>
      <c r="F10" s="82">
        <v>336</v>
      </c>
      <c r="G10" s="82">
        <v>4.4800000000000004</v>
      </c>
      <c r="H10" s="82">
        <v>12000</v>
      </c>
      <c r="I10" s="82">
        <v>160</v>
      </c>
      <c r="J10" s="82"/>
      <c r="K10" s="82"/>
      <c r="L10" s="82">
        <v>12336</v>
      </c>
      <c r="M10" s="82">
        <v>164.48</v>
      </c>
    </row>
    <row r="11" spans="1:13" x14ac:dyDescent="0.25">
      <c r="A11" t="s">
        <v>100</v>
      </c>
      <c r="B11" s="82">
        <v>10000</v>
      </c>
      <c r="C11" s="82">
        <v>0</v>
      </c>
      <c r="D11" s="82"/>
      <c r="E11" s="82"/>
      <c r="F11" s="82">
        <v>280</v>
      </c>
      <c r="G11" s="82">
        <v>497.94</v>
      </c>
      <c r="H11" s="82">
        <v>0</v>
      </c>
      <c r="I11" s="82">
        <v>-73.61</v>
      </c>
      <c r="J11" s="82"/>
      <c r="K11" s="82"/>
      <c r="L11" s="82">
        <v>10280</v>
      </c>
      <c r="M11" s="82">
        <v>424.33</v>
      </c>
    </row>
    <row r="12" spans="1:13" x14ac:dyDescent="0.25">
      <c r="A12" t="s">
        <v>102</v>
      </c>
      <c r="B12" s="82">
        <v>15000</v>
      </c>
      <c r="C12" s="82">
        <v>2312.48</v>
      </c>
      <c r="D12" s="82"/>
      <c r="E12" s="82"/>
      <c r="F12" s="82">
        <v>420</v>
      </c>
      <c r="G12" s="82">
        <v>64.739999999999995</v>
      </c>
      <c r="H12" s="82"/>
      <c r="I12" s="82"/>
      <c r="J12" s="82"/>
      <c r="K12" s="82"/>
      <c r="L12" s="82">
        <v>15420</v>
      </c>
      <c r="M12" s="82">
        <v>2377.2199999999998</v>
      </c>
    </row>
    <row r="13" spans="1:13" x14ac:dyDescent="0.25">
      <c r="A13" t="s">
        <v>103</v>
      </c>
      <c r="B13" s="82">
        <v>30000</v>
      </c>
      <c r="C13" s="82">
        <v>88.45</v>
      </c>
      <c r="D13" s="82"/>
      <c r="E13" s="82"/>
      <c r="F13" s="82">
        <v>840</v>
      </c>
      <c r="G13" s="82">
        <v>2.48</v>
      </c>
      <c r="H13" s="82"/>
      <c r="I13" s="82"/>
      <c r="J13" s="82"/>
      <c r="K13" s="82"/>
      <c r="L13" s="82">
        <v>30840</v>
      </c>
      <c r="M13" s="82">
        <v>90.93</v>
      </c>
    </row>
    <row r="14" spans="1:13" x14ac:dyDescent="0.25">
      <c r="A14" t="s">
        <v>104</v>
      </c>
      <c r="B14" s="82">
        <v>5000</v>
      </c>
      <c r="C14" s="82">
        <v>0</v>
      </c>
      <c r="D14" s="82"/>
      <c r="E14" s="82"/>
      <c r="F14" s="82">
        <v>140</v>
      </c>
      <c r="G14" s="82">
        <v>0</v>
      </c>
      <c r="H14" s="82"/>
      <c r="I14" s="82"/>
      <c r="J14" s="82"/>
      <c r="K14" s="82"/>
      <c r="L14" s="82">
        <v>5140</v>
      </c>
      <c r="M14" s="82">
        <v>0</v>
      </c>
    </row>
    <row r="15" spans="1:13" x14ac:dyDescent="0.25">
      <c r="A15" t="s">
        <v>105</v>
      </c>
      <c r="B15" s="82">
        <v>0</v>
      </c>
      <c r="C15" s="82">
        <v>1000</v>
      </c>
      <c r="D15" s="82">
        <v>0</v>
      </c>
      <c r="E15" s="82">
        <v>0</v>
      </c>
      <c r="F15" s="82">
        <v>0</v>
      </c>
      <c r="G15" s="82">
        <v>28</v>
      </c>
      <c r="H15" s="82"/>
      <c r="I15" s="82"/>
      <c r="J15" s="82"/>
      <c r="K15" s="82"/>
      <c r="L15" s="82">
        <v>0</v>
      </c>
      <c r="M15" s="82">
        <v>1028</v>
      </c>
    </row>
    <row r="16" spans="1:13" x14ac:dyDescent="0.25">
      <c r="A16" t="s">
        <v>106</v>
      </c>
      <c r="B16" s="82">
        <v>1680</v>
      </c>
      <c r="C16" s="82">
        <v>-393</v>
      </c>
      <c r="D16" s="82"/>
      <c r="E16" s="82"/>
      <c r="F16" s="82">
        <v>47.04</v>
      </c>
      <c r="G16" s="82">
        <v>-11</v>
      </c>
      <c r="H16" s="82"/>
      <c r="I16" s="82"/>
      <c r="J16" s="82"/>
      <c r="K16" s="82"/>
      <c r="L16" s="82">
        <v>1727.04</v>
      </c>
      <c r="M16" s="82">
        <v>-404</v>
      </c>
    </row>
    <row r="17" spans="1:13" x14ac:dyDescent="0.25">
      <c r="A17" t="s">
        <v>26</v>
      </c>
      <c r="B17" s="82"/>
      <c r="C17" s="82"/>
      <c r="D17" s="82">
        <v>243712</v>
      </c>
      <c r="E17" s="82">
        <v>243712</v>
      </c>
      <c r="F17" s="82"/>
      <c r="G17" s="82"/>
      <c r="H17" s="82"/>
      <c r="I17" s="82"/>
      <c r="J17" s="82"/>
      <c r="K17" s="82"/>
      <c r="L17" s="82">
        <v>243712</v>
      </c>
      <c r="M17" s="82">
        <v>243712</v>
      </c>
    </row>
    <row r="18" spans="1:13" x14ac:dyDescent="0.25">
      <c r="A18" t="s">
        <v>27</v>
      </c>
      <c r="B18" s="82"/>
      <c r="C18" s="82"/>
      <c r="D18" s="82">
        <v>207933</v>
      </c>
      <c r="E18" s="82">
        <v>185933</v>
      </c>
      <c r="F18" s="82">
        <v>0</v>
      </c>
      <c r="G18" s="82">
        <v>22000</v>
      </c>
      <c r="H18" s="82"/>
      <c r="I18" s="82"/>
      <c r="J18" s="82"/>
      <c r="K18" s="82"/>
      <c r="L18" s="82">
        <v>207933</v>
      </c>
      <c r="M18" s="82">
        <v>207933</v>
      </c>
    </row>
    <row r="19" spans="1:13" x14ac:dyDescent="0.25">
      <c r="A19" t="s">
        <v>28</v>
      </c>
      <c r="B19" s="82">
        <v>92685</v>
      </c>
      <c r="C19" s="82">
        <v>54172</v>
      </c>
      <c r="D19" s="82"/>
      <c r="E19" s="82"/>
      <c r="F19" s="82">
        <v>3378.2</v>
      </c>
      <c r="G19" s="82">
        <v>1920.62</v>
      </c>
      <c r="H19" s="82">
        <v>27965</v>
      </c>
      <c r="I19" s="82">
        <v>14422.05</v>
      </c>
      <c r="J19" s="82"/>
      <c r="K19" s="82"/>
      <c r="L19" s="82">
        <v>124028.2</v>
      </c>
      <c r="M19" s="82">
        <v>70514.67</v>
      </c>
    </row>
    <row r="20" spans="1:13" x14ac:dyDescent="0.25">
      <c r="A20" t="s">
        <v>29</v>
      </c>
      <c r="B20" s="82">
        <v>13176.5</v>
      </c>
      <c r="C20" s="82">
        <v>9797.99</v>
      </c>
      <c r="D20" s="82"/>
      <c r="E20" s="82"/>
      <c r="F20" s="82">
        <v>2481.5300000000002</v>
      </c>
      <c r="G20" s="82">
        <v>2320.4699999999998</v>
      </c>
      <c r="H20" s="82">
        <v>9200</v>
      </c>
      <c r="I20" s="82">
        <v>7205</v>
      </c>
      <c r="J20" s="82">
        <v>66249.600000000006</v>
      </c>
      <c r="K20" s="82">
        <v>65870.539999999994</v>
      </c>
      <c r="L20" s="82">
        <v>91107.63</v>
      </c>
      <c r="M20" s="82">
        <v>85194</v>
      </c>
    </row>
    <row r="21" spans="1:13" x14ac:dyDescent="0.25">
      <c r="A21" t="s">
        <v>76</v>
      </c>
      <c r="B21" s="82">
        <v>3000</v>
      </c>
      <c r="C21" s="82">
        <v>1901.28</v>
      </c>
      <c r="D21" s="82"/>
      <c r="E21" s="82"/>
      <c r="F21" s="82">
        <v>84</v>
      </c>
      <c r="G21" s="82">
        <v>53.24</v>
      </c>
      <c r="H21" s="82"/>
      <c r="I21" s="82"/>
      <c r="J21" s="82"/>
      <c r="K21" s="82"/>
      <c r="L21" s="82">
        <v>3084</v>
      </c>
      <c r="M21" s="82">
        <v>1954.52</v>
      </c>
    </row>
    <row r="22" spans="1:13" x14ac:dyDescent="0.25">
      <c r="A22" t="s">
        <v>77</v>
      </c>
      <c r="B22" s="82">
        <v>5020</v>
      </c>
      <c r="C22" s="82">
        <v>4480.6899999999996</v>
      </c>
      <c r="D22" s="82"/>
      <c r="E22" s="82"/>
      <c r="F22" s="82">
        <v>140.56</v>
      </c>
      <c r="G22" s="82">
        <v>125.46</v>
      </c>
      <c r="H22" s="82"/>
      <c r="I22" s="82"/>
      <c r="J22" s="82"/>
      <c r="K22" s="82"/>
      <c r="L22" s="82">
        <v>5160.5600000000004</v>
      </c>
      <c r="M22" s="82">
        <v>4606.1499999999996</v>
      </c>
    </row>
    <row r="23" spans="1:13" x14ac:dyDescent="0.25">
      <c r="A23" t="s">
        <v>78</v>
      </c>
      <c r="B23" s="82">
        <v>5600</v>
      </c>
      <c r="C23" s="82">
        <v>1121</v>
      </c>
      <c r="D23" s="82"/>
      <c r="E23" s="82"/>
      <c r="F23" s="82">
        <v>156.80000000000001</v>
      </c>
      <c r="G23" s="82">
        <v>31.39</v>
      </c>
      <c r="H23" s="82"/>
      <c r="I23" s="82"/>
      <c r="J23" s="82"/>
      <c r="K23" s="82"/>
      <c r="L23" s="82">
        <v>5756.8</v>
      </c>
      <c r="M23" s="82">
        <v>1152.3900000000001</v>
      </c>
    </row>
    <row r="24" spans="1:13" x14ac:dyDescent="0.25">
      <c r="A24" t="s">
        <v>79</v>
      </c>
      <c r="B24" s="82">
        <v>4350</v>
      </c>
      <c r="C24" s="82">
        <v>4379.5</v>
      </c>
      <c r="D24" s="82">
        <v>0</v>
      </c>
      <c r="E24" s="82">
        <v>0</v>
      </c>
      <c r="F24" s="82">
        <v>241.5</v>
      </c>
      <c r="G24" s="82">
        <v>203.71</v>
      </c>
      <c r="H24" s="82">
        <v>4275</v>
      </c>
      <c r="I24" s="82">
        <v>2896.08</v>
      </c>
      <c r="J24" s="82"/>
      <c r="K24" s="82"/>
      <c r="L24" s="82">
        <v>8866.5</v>
      </c>
      <c r="M24" s="82">
        <v>7479.29</v>
      </c>
    </row>
    <row r="25" spans="1:13" x14ac:dyDescent="0.25">
      <c r="A25" t="s">
        <v>80</v>
      </c>
      <c r="B25" s="82">
        <v>6644</v>
      </c>
      <c r="C25" s="82">
        <v>6911.57</v>
      </c>
      <c r="D25" s="82"/>
      <c r="E25" s="82"/>
      <c r="F25" s="82">
        <v>333.03</v>
      </c>
      <c r="G25" s="82">
        <v>297.97000000000003</v>
      </c>
      <c r="H25" s="82">
        <v>5250</v>
      </c>
      <c r="I25" s="82">
        <v>3730</v>
      </c>
      <c r="J25" s="82"/>
      <c r="K25" s="82"/>
      <c r="L25" s="82">
        <v>12227.029999999999</v>
      </c>
      <c r="M25" s="82">
        <v>10939.54</v>
      </c>
    </row>
    <row r="26" spans="1:13" x14ac:dyDescent="0.25">
      <c r="A26" t="s">
        <v>81</v>
      </c>
      <c r="B26" s="82">
        <v>1700</v>
      </c>
      <c r="C26" s="82">
        <v>1210.0999999999999</v>
      </c>
      <c r="D26" s="82"/>
      <c r="E26" s="82"/>
      <c r="F26" s="82">
        <v>47.6</v>
      </c>
      <c r="G26" s="82">
        <v>33.880000000000003</v>
      </c>
      <c r="H26" s="82"/>
      <c r="I26" s="82"/>
      <c r="J26" s="82"/>
      <c r="K26" s="82"/>
      <c r="L26" s="82">
        <v>1747.6</v>
      </c>
      <c r="M26" s="82">
        <v>1243.98</v>
      </c>
    </row>
    <row r="27" spans="1:13" x14ac:dyDescent="0.25">
      <c r="A27" t="s">
        <v>30</v>
      </c>
      <c r="B27" s="82">
        <v>101200</v>
      </c>
      <c r="C27" s="82">
        <v>117425.33</v>
      </c>
      <c r="D27" s="82"/>
      <c r="E27" s="82"/>
      <c r="F27" s="82">
        <v>10302.290000000001</v>
      </c>
      <c r="G27" s="82">
        <v>7458.92</v>
      </c>
      <c r="H27" s="82">
        <v>139650.5</v>
      </c>
      <c r="I27" s="82">
        <v>67983.66</v>
      </c>
      <c r="J27" s="82">
        <v>127088.49</v>
      </c>
      <c r="K27" s="82">
        <v>80981.13</v>
      </c>
      <c r="L27" s="82">
        <v>378241.28000000003</v>
      </c>
      <c r="M27" s="82">
        <v>273849.04000000004</v>
      </c>
    </row>
    <row r="28" spans="1:13" x14ac:dyDescent="0.25">
      <c r="A28" t="s">
        <v>88</v>
      </c>
      <c r="B28" s="82">
        <v>7620</v>
      </c>
      <c r="C28" s="82">
        <v>1114.47</v>
      </c>
      <c r="D28" s="82"/>
      <c r="E28" s="82"/>
      <c r="F28" s="82">
        <v>213.36</v>
      </c>
      <c r="G28" s="82">
        <v>31.21</v>
      </c>
      <c r="H28" s="82"/>
      <c r="I28" s="82"/>
      <c r="J28" s="82"/>
      <c r="K28" s="82"/>
      <c r="L28" s="82">
        <v>7833.36</v>
      </c>
      <c r="M28" s="82">
        <v>1145.68</v>
      </c>
    </row>
    <row r="29" spans="1:13" x14ac:dyDescent="0.25">
      <c r="A29" t="s">
        <v>31</v>
      </c>
      <c r="B29" s="82">
        <v>90500</v>
      </c>
      <c r="C29" s="82">
        <v>56845.04</v>
      </c>
      <c r="D29" s="82"/>
      <c r="E29" s="82"/>
      <c r="F29" s="82">
        <v>3143.84</v>
      </c>
      <c r="G29" s="82">
        <v>2092.41</v>
      </c>
      <c r="H29" s="82">
        <v>21780</v>
      </c>
      <c r="I29" s="82">
        <v>17883.830000000002</v>
      </c>
      <c r="J29" s="82"/>
      <c r="K29" s="82"/>
      <c r="L29" s="82">
        <v>115423.84</v>
      </c>
      <c r="M29" s="82">
        <v>76821.279999999999</v>
      </c>
    </row>
    <row r="30" spans="1:13" x14ac:dyDescent="0.25">
      <c r="A30" t="s">
        <v>32</v>
      </c>
      <c r="B30" s="82">
        <v>0</v>
      </c>
      <c r="C30" s="82">
        <v>39001.160000000003</v>
      </c>
      <c r="D30" s="82">
        <v>1753384</v>
      </c>
      <c r="E30" s="82">
        <v>1652384</v>
      </c>
      <c r="F30" s="82">
        <v>0</v>
      </c>
      <c r="G30" s="82">
        <v>102092.03</v>
      </c>
      <c r="H30" s="82"/>
      <c r="I30" s="82"/>
      <c r="J30" s="82"/>
      <c r="K30" s="82"/>
      <c r="L30" s="82">
        <v>1753384</v>
      </c>
      <c r="M30" s="82">
        <v>1793477.19</v>
      </c>
    </row>
    <row r="31" spans="1:13" x14ac:dyDescent="0.25">
      <c r="A31" t="s">
        <v>33</v>
      </c>
      <c r="B31" s="82">
        <v>4500</v>
      </c>
      <c r="C31" s="82">
        <v>1719.5</v>
      </c>
      <c r="D31" s="82"/>
      <c r="E31" s="82"/>
      <c r="F31" s="82">
        <v>126</v>
      </c>
      <c r="G31" s="82">
        <v>48.15</v>
      </c>
      <c r="H31" s="82"/>
      <c r="I31" s="82"/>
      <c r="J31" s="82"/>
      <c r="K31" s="82"/>
      <c r="L31" s="82">
        <v>4626</v>
      </c>
      <c r="M31" s="82">
        <v>1767.65</v>
      </c>
    </row>
    <row r="32" spans="1:13" x14ac:dyDescent="0.25">
      <c r="A32" t="s">
        <v>89</v>
      </c>
      <c r="B32" s="82">
        <v>7200</v>
      </c>
      <c r="C32" s="82">
        <v>5791.46</v>
      </c>
      <c r="D32" s="82"/>
      <c r="E32" s="82"/>
      <c r="F32" s="82">
        <v>201.6</v>
      </c>
      <c r="G32" s="82">
        <v>162.16999999999999</v>
      </c>
      <c r="H32" s="82"/>
      <c r="I32" s="82"/>
      <c r="J32" s="82"/>
      <c r="K32" s="82"/>
      <c r="L32" s="82">
        <v>7401.6</v>
      </c>
      <c r="M32" s="82">
        <v>5953.63</v>
      </c>
    </row>
    <row r="33" spans="1:13" x14ac:dyDescent="0.25">
      <c r="A33" t="s">
        <v>63</v>
      </c>
      <c r="B33" s="82">
        <v>105835</v>
      </c>
      <c r="C33" s="82">
        <v>73761.649999999994</v>
      </c>
      <c r="D33" s="82"/>
      <c r="E33" s="82"/>
      <c r="F33" s="82">
        <v>2963.38</v>
      </c>
      <c r="G33" s="82">
        <v>2117.36</v>
      </c>
      <c r="H33" s="82">
        <v>0</v>
      </c>
      <c r="I33" s="82">
        <v>1858.5</v>
      </c>
      <c r="J33" s="82"/>
      <c r="K33" s="82"/>
      <c r="L33" s="82">
        <v>108798.38</v>
      </c>
      <c r="M33" s="82">
        <v>77737.509999999995</v>
      </c>
    </row>
    <row r="34" spans="1:13" x14ac:dyDescent="0.25">
      <c r="A34" t="s">
        <v>90</v>
      </c>
      <c r="B34" s="82">
        <v>2188</v>
      </c>
      <c r="C34" s="82">
        <v>28440.51</v>
      </c>
      <c r="D34" s="82"/>
      <c r="E34" s="82"/>
      <c r="F34" s="82">
        <v>204.62</v>
      </c>
      <c r="G34" s="82">
        <v>913.43</v>
      </c>
      <c r="H34" s="82">
        <v>5120</v>
      </c>
      <c r="I34" s="82">
        <v>4182.13</v>
      </c>
      <c r="J34" s="82"/>
      <c r="K34" s="82"/>
      <c r="L34" s="82">
        <v>7512.62</v>
      </c>
      <c r="M34" s="82">
        <v>33536.07</v>
      </c>
    </row>
    <row r="35" spans="1:13" x14ac:dyDescent="0.25">
      <c r="A35" t="s">
        <v>64</v>
      </c>
      <c r="B35" s="82">
        <v>5000</v>
      </c>
      <c r="C35" s="82">
        <v>7014.08</v>
      </c>
      <c r="D35" s="82"/>
      <c r="E35" s="82"/>
      <c r="F35" s="82">
        <v>140</v>
      </c>
      <c r="G35" s="82">
        <v>196.39</v>
      </c>
      <c r="H35" s="82"/>
      <c r="I35" s="82"/>
      <c r="J35" s="82"/>
      <c r="K35" s="82"/>
      <c r="L35" s="82">
        <v>5140</v>
      </c>
      <c r="M35" s="82">
        <v>7210.47</v>
      </c>
    </row>
    <row r="36" spans="1:13" x14ac:dyDescent="0.25">
      <c r="A36" t="s">
        <v>82</v>
      </c>
      <c r="B36" s="82">
        <v>19615</v>
      </c>
      <c r="C36" s="82">
        <v>13094.26</v>
      </c>
      <c r="D36" s="82"/>
      <c r="E36" s="82"/>
      <c r="F36" s="82">
        <v>549.22</v>
      </c>
      <c r="G36" s="82">
        <v>366.64</v>
      </c>
      <c r="H36" s="82"/>
      <c r="I36" s="82"/>
      <c r="J36" s="82"/>
      <c r="K36" s="82"/>
      <c r="L36" s="82">
        <v>20164.22</v>
      </c>
      <c r="M36" s="82">
        <v>13460.9</v>
      </c>
    </row>
    <row r="37" spans="1:13" x14ac:dyDescent="0.25">
      <c r="A37" t="s">
        <v>91</v>
      </c>
      <c r="B37" s="82">
        <v>20700</v>
      </c>
      <c r="C37" s="82">
        <v>13955.09</v>
      </c>
      <c r="D37" s="82"/>
      <c r="E37" s="82"/>
      <c r="F37" s="82">
        <v>579.6</v>
      </c>
      <c r="G37" s="82">
        <v>390.75</v>
      </c>
      <c r="H37" s="82"/>
      <c r="I37" s="82"/>
      <c r="J37" s="82"/>
      <c r="K37" s="82"/>
      <c r="L37" s="82">
        <v>21279.599999999999</v>
      </c>
      <c r="M37" s="82">
        <v>14345.84</v>
      </c>
    </row>
    <row r="38" spans="1:13" x14ac:dyDescent="0.25">
      <c r="A38" t="s">
        <v>92</v>
      </c>
      <c r="B38" s="82">
        <v>12000</v>
      </c>
      <c r="C38" s="82">
        <v>8758.24</v>
      </c>
      <c r="D38" s="82"/>
      <c r="E38" s="82"/>
      <c r="F38" s="82">
        <v>336</v>
      </c>
      <c r="G38" s="82">
        <v>245.23</v>
      </c>
      <c r="H38" s="82"/>
      <c r="I38" s="82"/>
      <c r="J38" s="82"/>
      <c r="K38" s="82"/>
      <c r="L38" s="82">
        <v>12336</v>
      </c>
      <c r="M38" s="82">
        <v>9003.4699999999993</v>
      </c>
    </row>
    <row r="39" spans="1:13" x14ac:dyDescent="0.25">
      <c r="A39" t="s">
        <v>65</v>
      </c>
      <c r="B39" s="82">
        <v>31900</v>
      </c>
      <c r="C39" s="82">
        <v>31279.34</v>
      </c>
      <c r="D39" s="82"/>
      <c r="E39" s="82"/>
      <c r="F39" s="82">
        <v>1449.36</v>
      </c>
      <c r="G39" s="82">
        <v>1279.72</v>
      </c>
      <c r="H39" s="82">
        <v>19863</v>
      </c>
      <c r="I39" s="82">
        <v>14424.92</v>
      </c>
      <c r="J39" s="82"/>
      <c r="K39" s="82"/>
      <c r="L39" s="82">
        <v>53212.36</v>
      </c>
      <c r="M39" s="82">
        <v>46983.98</v>
      </c>
    </row>
    <row r="40" spans="1:13" x14ac:dyDescent="0.25">
      <c r="A40" t="s">
        <v>93</v>
      </c>
      <c r="B40" s="82">
        <v>4000</v>
      </c>
      <c r="C40" s="82">
        <v>2156.1799999999998</v>
      </c>
      <c r="D40" s="82"/>
      <c r="E40" s="82"/>
      <c r="F40" s="82">
        <v>112</v>
      </c>
      <c r="G40" s="82">
        <v>60.36</v>
      </c>
      <c r="H40" s="82"/>
      <c r="I40" s="82"/>
      <c r="J40" s="82"/>
      <c r="K40" s="82"/>
      <c r="L40" s="82">
        <v>4112</v>
      </c>
      <c r="M40" s="82">
        <v>2216.54</v>
      </c>
    </row>
    <row r="41" spans="1:13" x14ac:dyDescent="0.25">
      <c r="A41" t="s">
        <v>94</v>
      </c>
      <c r="B41" s="82">
        <v>9150</v>
      </c>
      <c r="C41" s="82">
        <v>1970.69</v>
      </c>
      <c r="D41" s="82"/>
      <c r="E41" s="82"/>
      <c r="F41" s="82">
        <v>256.2</v>
      </c>
      <c r="G41" s="82">
        <v>55.18</v>
      </c>
      <c r="H41" s="82"/>
      <c r="I41" s="82"/>
      <c r="J41" s="82"/>
      <c r="K41" s="82"/>
      <c r="L41" s="82">
        <v>9406.2000000000007</v>
      </c>
      <c r="M41" s="82">
        <v>2025.8700000000001</v>
      </c>
    </row>
    <row r="42" spans="1:13" x14ac:dyDescent="0.25">
      <c r="A42" t="s">
        <v>83</v>
      </c>
      <c r="B42" s="82">
        <v>15000</v>
      </c>
      <c r="C42" s="82">
        <v>7795.24</v>
      </c>
      <c r="D42" s="82"/>
      <c r="E42" s="82"/>
      <c r="F42" s="82">
        <v>420</v>
      </c>
      <c r="G42" s="82">
        <v>218.28</v>
      </c>
      <c r="H42" s="82"/>
      <c r="I42" s="82"/>
      <c r="J42" s="82"/>
      <c r="K42" s="82"/>
      <c r="L42" s="82">
        <v>15420</v>
      </c>
      <c r="M42" s="82">
        <v>8013.5199999999995</v>
      </c>
    </row>
    <row r="43" spans="1:13" x14ac:dyDescent="0.25">
      <c r="A43" t="s">
        <v>95</v>
      </c>
      <c r="B43" s="82">
        <v>24800</v>
      </c>
      <c r="C43" s="82">
        <v>10866.5</v>
      </c>
      <c r="D43" s="82"/>
      <c r="E43" s="82"/>
      <c r="F43" s="82">
        <v>694.4</v>
      </c>
      <c r="G43" s="82">
        <v>304.24</v>
      </c>
      <c r="H43" s="82"/>
      <c r="I43" s="82"/>
      <c r="J43" s="82"/>
      <c r="K43" s="82"/>
      <c r="L43" s="82">
        <v>25494.400000000001</v>
      </c>
      <c r="M43" s="82">
        <v>11170.74</v>
      </c>
    </row>
    <row r="44" spans="1:13" x14ac:dyDescent="0.25">
      <c r="A44" t="s">
        <v>84</v>
      </c>
      <c r="B44" s="82">
        <v>750</v>
      </c>
      <c r="C44" s="82">
        <v>181</v>
      </c>
      <c r="D44" s="82"/>
      <c r="E44" s="82"/>
      <c r="F44" s="82">
        <v>2450.14</v>
      </c>
      <c r="G44" s="82">
        <v>1884.61</v>
      </c>
      <c r="H44" s="82">
        <v>86755</v>
      </c>
      <c r="I44" s="82">
        <v>67126.080000000002</v>
      </c>
      <c r="J44" s="82"/>
      <c r="K44" s="82"/>
      <c r="L44" s="82">
        <v>89955.14</v>
      </c>
      <c r="M44" s="82">
        <v>69191.69</v>
      </c>
    </row>
    <row r="45" spans="1:13" x14ac:dyDescent="0.25">
      <c r="A45" t="s">
        <v>66</v>
      </c>
      <c r="B45" s="82">
        <v>400</v>
      </c>
      <c r="C45" s="82">
        <v>407.25</v>
      </c>
      <c r="D45" s="82"/>
      <c r="E45" s="82"/>
      <c r="F45" s="82">
        <v>3248.62</v>
      </c>
      <c r="G45" s="82">
        <v>1985.38</v>
      </c>
      <c r="H45" s="82">
        <v>115622</v>
      </c>
      <c r="I45" s="82">
        <v>70498.8</v>
      </c>
      <c r="J45" s="82"/>
      <c r="K45" s="82"/>
      <c r="L45" s="82">
        <v>119270.62</v>
      </c>
      <c r="M45" s="82">
        <v>72891.430000000008</v>
      </c>
    </row>
    <row r="46" spans="1:13" x14ac:dyDescent="0.25">
      <c r="A46" t="s">
        <v>67</v>
      </c>
      <c r="B46" s="82">
        <v>8000</v>
      </c>
      <c r="C46" s="82">
        <v>6669.03</v>
      </c>
      <c r="D46" s="82"/>
      <c r="E46" s="82"/>
      <c r="F46" s="82">
        <v>224</v>
      </c>
      <c r="G46" s="82">
        <v>186.73</v>
      </c>
      <c r="H46" s="82"/>
      <c r="I46" s="82"/>
      <c r="J46" s="82"/>
      <c r="K46" s="82"/>
      <c r="L46" s="82">
        <v>8224</v>
      </c>
      <c r="M46" s="82">
        <v>6855.7599999999993</v>
      </c>
    </row>
    <row r="47" spans="1:13" x14ac:dyDescent="0.25">
      <c r="A47" t="s">
        <v>68</v>
      </c>
      <c r="B47" s="82">
        <v>47500</v>
      </c>
      <c r="C47" s="82">
        <v>5670.87</v>
      </c>
      <c r="D47" s="82"/>
      <c r="E47" s="82"/>
      <c r="F47" s="82">
        <v>3423.28</v>
      </c>
      <c r="G47" s="82">
        <v>784.48</v>
      </c>
      <c r="H47" s="82">
        <v>74760</v>
      </c>
      <c r="I47" s="82">
        <v>22345.16</v>
      </c>
      <c r="J47" s="82"/>
      <c r="K47" s="82"/>
      <c r="L47" s="82">
        <v>125683.28</v>
      </c>
      <c r="M47" s="82">
        <v>28800.510000000002</v>
      </c>
    </row>
    <row r="48" spans="1:13" x14ac:dyDescent="0.25">
      <c r="A48" t="s">
        <v>85</v>
      </c>
      <c r="B48" s="82">
        <v>3400</v>
      </c>
      <c r="C48" s="82">
        <v>2285.59</v>
      </c>
      <c r="D48" s="82"/>
      <c r="E48" s="82"/>
      <c r="F48" s="82">
        <v>95.2</v>
      </c>
      <c r="G48" s="82">
        <v>64</v>
      </c>
      <c r="H48" s="82"/>
      <c r="I48" s="82"/>
      <c r="J48" s="82"/>
      <c r="K48" s="82"/>
      <c r="L48" s="82">
        <v>3495.2</v>
      </c>
      <c r="M48" s="82">
        <v>2349.59</v>
      </c>
    </row>
    <row r="49" spans="1:13" x14ac:dyDescent="0.25">
      <c r="A49" t="s">
        <v>69</v>
      </c>
      <c r="B49" s="82">
        <v>30000</v>
      </c>
      <c r="C49" s="82">
        <v>13097.47</v>
      </c>
      <c r="D49" s="82"/>
      <c r="E49" s="82"/>
      <c r="F49" s="82">
        <v>840</v>
      </c>
      <c r="G49" s="82">
        <v>366.73</v>
      </c>
      <c r="H49" s="82"/>
      <c r="I49" s="82"/>
      <c r="J49" s="82"/>
      <c r="K49" s="82"/>
      <c r="L49" s="82">
        <v>30840</v>
      </c>
      <c r="M49" s="82">
        <v>13464.199999999999</v>
      </c>
    </row>
    <row r="50" spans="1:13" x14ac:dyDescent="0.25">
      <c r="A50" t="s">
        <v>70</v>
      </c>
      <c r="B50" s="82">
        <v>172000</v>
      </c>
      <c r="C50" s="82">
        <v>85091.98</v>
      </c>
      <c r="D50" s="82"/>
      <c r="E50" s="82"/>
      <c r="F50" s="82">
        <v>4816</v>
      </c>
      <c r="G50" s="82">
        <v>2382.5700000000002</v>
      </c>
      <c r="H50" s="82"/>
      <c r="I50" s="82"/>
      <c r="J50" s="82"/>
      <c r="K50" s="82"/>
      <c r="L50" s="82">
        <v>176816</v>
      </c>
      <c r="M50" s="82">
        <v>87474.55</v>
      </c>
    </row>
    <row r="51" spans="1:13" x14ac:dyDescent="0.25">
      <c r="A51" t="s">
        <v>86</v>
      </c>
      <c r="B51" s="82">
        <v>3216</v>
      </c>
      <c r="C51" s="82">
        <v>4253.1099999999997</v>
      </c>
      <c r="D51" s="82"/>
      <c r="E51" s="82"/>
      <c r="F51" s="82">
        <v>90.05</v>
      </c>
      <c r="G51" s="82">
        <v>119.09</v>
      </c>
      <c r="H51" s="82"/>
      <c r="I51" s="82"/>
      <c r="J51" s="82"/>
      <c r="K51" s="82"/>
      <c r="L51" s="82">
        <v>3306.05</v>
      </c>
      <c r="M51" s="82">
        <v>4372.2</v>
      </c>
    </row>
    <row r="52" spans="1:13" x14ac:dyDescent="0.25">
      <c r="A52" t="s">
        <v>71</v>
      </c>
      <c r="B52" s="82">
        <v>14000</v>
      </c>
      <c r="C52" s="82">
        <v>3081.87</v>
      </c>
      <c r="D52" s="82"/>
      <c r="E52" s="82"/>
      <c r="F52" s="82">
        <v>392</v>
      </c>
      <c r="G52" s="82">
        <v>86.29</v>
      </c>
      <c r="H52" s="82">
        <v>0</v>
      </c>
      <c r="I52" s="82">
        <v>0</v>
      </c>
      <c r="J52" s="82"/>
      <c r="K52" s="82"/>
      <c r="L52" s="82">
        <v>14392</v>
      </c>
      <c r="M52" s="82">
        <v>3168.16</v>
      </c>
    </row>
    <row r="53" spans="1:13" x14ac:dyDescent="0.25">
      <c r="A53" t="s">
        <v>72</v>
      </c>
      <c r="B53" s="82">
        <v>14500</v>
      </c>
      <c r="C53" s="82">
        <v>1394.02</v>
      </c>
      <c r="D53" s="82"/>
      <c r="E53" s="82"/>
      <c r="F53" s="82">
        <v>642.88</v>
      </c>
      <c r="G53" s="82">
        <v>183.3</v>
      </c>
      <c r="H53" s="82">
        <v>8460</v>
      </c>
      <c r="I53" s="82">
        <v>5152.68</v>
      </c>
      <c r="J53" s="82"/>
      <c r="K53" s="82"/>
      <c r="L53" s="82">
        <v>23602.879999999997</v>
      </c>
      <c r="M53" s="82">
        <v>6730</v>
      </c>
    </row>
    <row r="54" spans="1:13" x14ac:dyDescent="0.25">
      <c r="A54" t="s">
        <v>73</v>
      </c>
      <c r="B54" s="82">
        <v>101124</v>
      </c>
      <c r="C54" s="82">
        <v>55879.31</v>
      </c>
      <c r="D54" s="82"/>
      <c r="E54" s="82"/>
      <c r="F54" s="82">
        <v>3991.12</v>
      </c>
      <c r="G54" s="82">
        <v>2441.64</v>
      </c>
      <c r="H54" s="82">
        <v>41416</v>
      </c>
      <c r="I54" s="82">
        <v>31083.63</v>
      </c>
      <c r="J54" s="82">
        <v>0</v>
      </c>
      <c r="K54" s="82">
        <v>238.98</v>
      </c>
      <c r="L54" s="82">
        <v>146531.12</v>
      </c>
      <c r="M54" s="82">
        <v>89643.56</v>
      </c>
    </row>
    <row r="55" spans="1:13" x14ac:dyDescent="0.25">
      <c r="A55" t="s">
        <v>87</v>
      </c>
      <c r="B55" s="82">
        <v>40500</v>
      </c>
      <c r="C55" s="82">
        <v>17019.54</v>
      </c>
      <c r="D55" s="82"/>
      <c r="E55" s="82"/>
      <c r="F55" s="82">
        <v>1134</v>
      </c>
      <c r="G55" s="82">
        <v>476.53</v>
      </c>
      <c r="H55" s="82"/>
      <c r="I55" s="82"/>
      <c r="J55" s="82"/>
      <c r="K55" s="82"/>
      <c r="L55" s="82">
        <v>41634</v>
      </c>
      <c r="M55" s="82">
        <v>17496.07</v>
      </c>
    </row>
    <row r="56" spans="1:13" x14ac:dyDescent="0.25">
      <c r="A56" t="s">
        <v>96</v>
      </c>
      <c r="B56" s="82">
        <v>7136</v>
      </c>
      <c r="C56" s="82">
        <v>1155.8900000000001</v>
      </c>
      <c r="D56" s="82"/>
      <c r="E56" s="82"/>
      <c r="F56" s="82">
        <v>1847.33</v>
      </c>
      <c r="G56" s="82">
        <v>1099.6099999999999</v>
      </c>
      <c r="H56" s="82">
        <v>58840</v>
      </c>
      <c r="I56" s="82">
        <v>38115.910000000003</v>
      </c>
      <c r="J56" s="82"/>
      <c r="K56" s="82"/>
      <c r="L56" s="82">
        <v>67823.33</v>
      </c>
      <c r="M56" s="82">
        <v>40371.410000000003</v>
      </c>
    </row>
    <row r="57" spans="1:13" x14ac:dyDescent="0.25">
      <c r="A57" t="s">
        <v>74</v>
      </c>
      <c r="B57" s="82">
        <v>20000</v>
      </c>
      <c r="C57" s="82">
        <v>2665.5</v>
      </c>
      <c r="D57" s="82"/>
      <c r="E57" s="82"/>
      <c r="F57" s="82">
        <v>560</v>
      </c>
      <c r="G57" s="82">
        <v>74.61</v>
      </c>
      <c r="H57" s="82"/>
      <c r="I57" s="82"/>
      <c r="J57" s="82"/>
      <c r="K57" s="82"/>
      <c r="L57" s="82">
        <v>20560</v>
      </c>
      <c r="M57" s="82">
        <v>2740.11</v>
      </c>
    </row>
    <row r="58" spans="1:13" x14ac:dyDescent="0.25">
      <c r="A58" t="s">
        <v>223</v>
      </c>
      <c r="B58" s="82">
        <v>1272315</v>
      </c>
      <c r="C58" s="82">
        <v>565826.44999999995</v>
      </c>
      <c r="D58" s="82"/>
      <c r="E58" s="82"/>
      <c r="F58" s="82">
        <v>35624.82</v>
      </c>
      <c r="G58" s="82">
        <v>3468.86</v>
      </c>
      <c r="H58" s="82"/>
      <c r="I58" s="82"/>
      <c r="J58" s="82"/>
      <c r="K58" s="82"/>
      <c r="L58" s="82">
        <v>1307939.82</v>
      </c>
      <c r="M58" s="82">
        <v>569295.30999999994</v>
      </c>
    </row>
    <row r="59" spans="1:13" x14ac:dyDescent="0.25">
      <c r="A59" t="s">
        <v>34</v>
      </c>
      <c r="B59" s="82">
        <v>73349</v>
      </c>
      <c r="C59" s="82">
        <v>3564</v>
      </c>
      <c r="D59" s="82"/>
      <c r="E59" s="82"/>
      <c r="F59" s="82">
        <v>2237.4499999999998</v>
      </c>
      <c r="G59" s="82">
        <v>117.09</v>
      </c>
      <c r="H59" s="82">
        <v>6560</v>
      </c>
      <c r="I59" s="82">
        <v>617.57000000000005</v>
      </c>
      <c r="J59" s="82"/>
      <c r="K59" s="82"/>
      <c r="L59" s="82">
        <v>82146.45</v>
      </c>
      <c r="M59" s="82">
        <v>4298.66</v>
      </c>
    </row>
    <row r="60" spans="1:13" x14ac:dyDescent="0.25">
      <c r="A60" t="s">
        <v>35</v>
      </c>
      <c r="B60" s="82">
        <v>369570</v>
      </c>
      <c r="C60" s="82">
        <v>213370.04</v>
      </c>
      <c r="D60" s="82"/>
      <c r="E60" s="82"/>
      <c r="F60" s="82">
        <v>17503.400000000001</v>
      </c>
      <c r="G60" s="82">
        <v>12167.81</v>
      </c>
      <c r="H60" s="82">
        <v>76980</v>
      </c>
      <c r="I60" s="82">
        <v>42622.5</v>
      </c>
      <c r="J60" s="82"/>
      <c r="K60" s="82"/>
      <c r="L60" s="82">
        <v>464053.4</v>
      </c>
      <c r="M60" s="82">
        <v>268160.34999999998</v>
      </c>
    </row>
    <row r="61" spans="1:13" x14ac:dyDescent="0.25">
      <c r="A61" t="s">
        <v>75</v>
      </c>
      <c r="B61" s="82">
        <v>17000</v>
      </c>
      <c r="C61" s="82">
        <v>15892.67</v>
      </c>
      <c r="D61" s="82"/>
      <c r="E61" s="82"/>
      <c r="F61" s="82">
        <v>2751.97</v>
      </c>
      <c r="G61" s="82">
        <v>2549.21</v>
      </c>
      <c r="H61" s="82">
        <v>15035</v>
      </c>
      <c r="I61" s="82">
        <v>13396.24</v>
      </c>
      <c r="J61" s="82">
        <v>66249.600000000006</v>
      </c>
      <c r="K61" s="82">
        <v>61753.45</v>
      </c>
      <c r="L61" s="82">
        <v>101036.57</v>
      </c>
      <c r="M61" s="82">
        <v>93591.57</v>
      </c>
    </row>
    <row r="62" spans="1:13" x14ac:dyDescent="0.25">
      <c r="A62" t="s">
        <v>36</v>
      </c>
      <c r="B62" s="82">
        <v>13420</v>
      </c>
      <c r="C62" s="82">
        <v>4736.17</v>
      </c>
      <c r="D62" s="82"/>
      <c r="E62" s="82"/>
      <c r="F62" s="82">
        <v>6211.23</v>
      </c>
      <c r="G62" s="82">
        <v>5735.2</v>
      </c>
      <c r="H62" s="82">
        <v>6170</v>
      </c>
      <c r="I62" s="82">
        <v>2153</v>
      </c>
      <c r="J62" s="82">
        <v>202239.71</v>
      </c>
      <c r="K62" s="82">
        <v>197940.77</v>
      </c>
      <c r="L62" s="82">
        <v>228040.94</v>
      </c>
      <c r="M62" s="82">
        <v>210565.13999999998</v>
      </c>
    </row>
    <row r="63" spans="1:13" x14ac:dyDescent="0.25">
      <c r="A63" t="s">
        <v>37</v>
      </c>
      <c r="B63" s="82">
        <v>26250</v>
      </c>
      <c r="C63" s="82">
        <v>23126.12</v>
      </c>
      <c r="D63" s="82"/>
      <c r="E63" s="82"/>
      <c r="F63" s="82">
        <v>1017.24</v>
      </c>
      <c r="G63" s="82">
        <v>798.4</v>
      </c>
      <c r="H63" s="82">
        <v>10080</v>
      </c>
      <c r="I63" s="82">
        <v>5388.11</v>
      </c>
      <c r="J63" s="82"/>
      <c r="K63" s="82"/>
      <c r="L63" s="82">
        <v>37347.240000000005</v>
      </c>
      <c r="M63" s="82">
        <v>29312.63</v>
      </c>
    </row>
    <row r="64" spans="1:13" x14ac:dyDescent="0.25">
      <c r="A64" t="s">
        <v>38</v>
      </c>
      <c r="B64" s="82">
        <v>31800</v>
      </c>
      <c r="C64" s="82">
        <v>12015.84</v>
      </c>
      <c r="D64" s="82"/>
      <c r="E64" s="82"/>
      <c r="F64" s="82">
        <v>890.4</v>
      </c>
      <c r="G64" s="82">
        <v>336.45</v>
      </c>
      <c r="H64" s="82"/>
      <c r="I64" s="82"/>
      <c r="J64" s="82"/>
      <c r="K64" s="82"/>
      <c r="L64" s="82">
        <v>32690.400000000001</v>
      </c>
      <c r="M64" s="82">
        <v>12352.29</v>
      </c>
    </row>
    <row r="65" spans="1:13" x14ac:dyDescent="0.25">
      <c r="A65" t="s">
        <v>39</v>
      </c>
      <c r="B65" s="82">
        <v>154486</v>
      </c>
      <c r="C65" s="82">
        <v>49318.23</v>
      </c>
      <c r="D65" s="82"/>
      <c r="E65" s="82"/>
      <c r="F65" s="82">
        <v>5397.7</v>
      </c>
      <c r="G65" s="82">
        <v>2198.88</v>
      </c>
      <c r="H65" s="82">
        <v>38289</v>
      </c>
      <c r="I65" s="82">
        <v>29213.41</v>
      </c>
      <c r="J65" s="82">
        <v>0</v>
      </c>
      <c r="K65" s="82">
        <v>0</v>
      </c>
      <c r="L65" s="82">
        <v>198172.7</v>
      </c>
      <c r="M65" s="82">
        <v>80730.52</v>
      </c>
    </row>
    <row r="66" spans="1:13" x14ac:dyDescent="0.25">
      <c r="A66" t="s">
        <v>22</v>
      </c>
      <c r="B66" s="82">
        <v>174500</v>
      </c>
      <c r="C66" s="82">
        <v>51736.67</v>
      </c>
      <c r="D66" s="82"/>
      <c r="E66" s="82"/>
      <c r="F66" s="82">
        <v>5602.8</v>
      </c>
      <c r="G66" s="82">
        <v>1819.7</v>
      </c>
      <c r="H66" s="82">
        <v>25600</v>
      </c>
      <c r="I66" s="82">
        <v>13252.5</v>
      </c>
      <c r="J66" s="82"/>
      <c r="K66" s="82"/>
      <c r="L66" s="82">
        <v>205702.8</v>
      </c>
      <c r="M66" s="82">
        <v>66808.87</v>
      </c>
    </row>
    <row r="67" spans="1:13" x14ac:dyDescent="0.25">
      <c r="A67" t="s">
        <v>40</v>
      </c>
      <c r="B67" s="82">
        <v>13800</v>
      </c>
      <c r="C67" s="82">
        <v>5891.15</v>
      </c>
      <c r="D67" s="82"/>
      <c r="E67" s="82"/>
      <c r="F67" s="82">
        <v>2241.39</v>
      </c>
      <c r="G67" s="82">
        <v>2039.22</v>
      </c>
      <c r="H67" s="82"/>
      <c r="I67" s="82"/>
      <c r="J67" s="82">
        <v>66249.600000000006</v>
      </c>
      <c r="K67" s="82">
        <v>66937.759999999995</v>
      </c>
      <c r="L67" s="82">
        <v>82290.990000000005</v>
      </c>
      <c r="M67" s="82">
        <v>74868.12999999999</v>
      </c>
    </row>
    <row r="68" spans="1:13" x14ac:dyDescent="0.25">
      <c r="A68" t="s">
        <v>41</v>
      </c>
      <c r="B68" s="82">
        <v>12000</v>
      </c>
      <c r="C68" s="82">
        <v>0</v>
      </c>
      <c r="D68" s="82"/>
      <c r="E68" s="82"/>
      <c r="F68" s="82">
        <v>336</v>
      </c>
      <c r="G68" s="82">
        <v>3000</v>
      </c>
      <c r="H68" s="82"/>
      <c r="I68" s="82"/>
      <c r="J68" s="82"/>
      <c r="K68" s="82"/>
      <c r="L68" s="82">
        <v>12336</v>
      </c>
      <c r="M68" s="82">
        <v>3000</v>
      </c>
    </row>
    <row r="69" spans="1:13" x14ac:dyDescent="0.25">
      <c r="A69" t="s">
        <v>42</v>
      </c>
      <c r="B69" s="82">
        <v>23860</v>
      </c>
      <c r="C69" s="82">
        <v>18939.71</v>
      </c>
      <c r="D69" s="82"/>
      <c r="E69" s="82"/>
      <c r="F69" s="82">
        <v>2716.27</v>
      </c>
      <c r="G69" s="82">
        <v>2548.48</v>
      </c>
      <c r="H69" s="82">
        <v>6900</v>
      </c>
      <c r="I69" s="82">
        <v>6180</v>
      </c>
      <c r="J69" s="82">
        <v>66249.600000000006</v>
      </c>
      <c r="K69" s="82">
        <v>65896.03</v>
      </c>
      <c r="L69" s="82">
        <v>99725.87000000001</v>
      </c>
      <c r="M69" s="82">
        <v>93564.22</v>
      </c>
    </row>
    <row r="70" spans="1:13" x14ac:dyDescent="0.25">
      <c r="A70" t="s">
        <v>43</v>
      </c>
      <c r="B70" s="82">
        <v>9925</v>
      </c>
      <c r="C70" s="82">
        <v>9579.1</v>
      </c>
      <c r="D70" s="82"/>
      <c r="E70" s="82"/>
      <c r="F70" s="82">
        <v>277.89999999999998</v>
      </c>
      <c r="G70" s="82">
        <v>268.20999999999998</v>
      </c>
      <c r="H70" s="82"/>
      <c r="I70" s="82"/>
      <c r="J70" s="82"/>
      <c r="K70" s="82"/>
      <c r="L70" s="82">
        <v>10202.9</v>
      </c>
      <c r="M70" s="82">
        <v>9847.31</v>
      </c>
    </row>
    <row r="71" spans="1:13" x14ac:dyDescent="0.25">
      <c r="A71" t="s">
        <v>44</v>
      </c>
      <c r="B71" s="82">
        <v>60000</v>
      </c>
      <c r="C71" s="82">
        <v>25989.83</v>
      </c>
      <c r="D71" s="82"/>
      <c r="E71" s="82"/>
      <c r="F71" s="82">
        <v>1680</v>
      </c>
      <c r="G71" s="82">
        <v>4727.71</v>
      </c>
      <c r="H71" s="82"/>
      <c r="I71" s="82"/>
      <c r="J71" s="82"/>
      <c r="K71" s="82"/>
      <c r="L71" s="82">
        <v>61680</v>
      </c>
      <c r="M71" s="82">
        <v>30717.54</v>
      </c>
    </row>
    <row r="72" spans="1:13" x14ac:dyDescent="0.25">
      <c r="A72" t="s">
        <v>45</v>
      </c>
      <c r="B72" s="82">
        <v>30000</v>
      </c>
      <c r="C72" s="82">
        <v>14299.7</v>
      </c>
      <c r="D72" s="82"/>
      <c r="E72" s="82"/>
      <c r="F72" s="82">
        <v>1890.84</v>
      </c>
      <c r="G72" s="82">
        <v>927.68</v>
      </c>
      <c r="H72" s="82">
        <v>37530</v>
      </c>
      <c r="I72" s="82">
        <v>18831.599999999999</v>
      </c>
      <c r="J72" s="82"/>
      <c r="K72" s="82"/>
      <c r="L72" s="82">
        <v>69420.84</v>
      </c>
      <c r="M72" s="82">
        <v>34058.979999999996</v>
      </c>
    </row>
    <row r="73" spans="1:13" x14ac:dyDescent="0.25">
      <c r="A73" t="s">
        <v>46</v>
      </c>
      <c r="B73" s="82">
        <v>22000</v>
      </c>
      <c r="C73" s="82">
        <v>3674</v>
      </c>
      <c r="D73" s="82"/>
      <c r="E73" s="82"/>
      <c r="F73" s="82">
        <v>616</v>
      </c>
      <c r="G73" s="82">
        <v>35102.870000000003</v>
      </c>
      <c r="H73" s="82"/>
      <c r="I73" s="82"/>
      <c r="J73" s="82"/>
      <c r="K73" s="82"/>
      <c r="L73" s="82">
        <v>22616</v>
      </c>
      <c r="M73" s="82">
        <v>38776.870000000003</v>
      </c>
    </row>
    <row r="74" spans="1:13" x14ac:dyDescent="0.25">
      <c r="A74" t="s">
        <v>47</v>
      </c>
      <c r="B74" s="82">
        <v>6358</v>
      </c>
      <c r="C74" s="82">
        <v>6386.34</v>
      </c>
      <c r="D74" s="82"/>
      <c r="E74" s="82"/>
      <c r="F74" s="82">
        <v>5440.75</v>
      </c>
      <c r="G74" s="82">
        <v>5272.51</v>
      </c>
      <c r="H74" s="82">
        <v>29005</v>
      </c>
      <c r="I74" s="82">
        <v>23728.41</v>
      </c>
      <c r="J74" s="82">
        <v>158949.59</v>
      </c>
      <c r="K74" s="82">
        <v>158187.24</v>
      </c>
      <c r="L74" s="82">
        <v>199753.34</v>
      </c>
      <c r="M74" s="82">
        <v>193574.5</v>
      </c>
    </row>
    <row r="75" spans="1:13" x14ac:dyDescent="0.25">
      <c r="A75" t="s">
        <v>48</v>
      </c>
      <c r="B75" s="82">
        <v>4000</v>
      </c>
      <c r="C75" s="82">
        <v>1724.5</v>
      </c>
      <c r="D75" s="82"/>
      <c r="E75" s="82"/>
      <c r="F75" s="82">
        <v>492.52</v>
      </c>
      <c r="G75" s="82">
        <v>377.68</v>
      </c>
      <c r="H75" s="82">
        <v>13590</v>
      </c>
      <c r="I75" s="82">
        <v>11763.5</v>
      </c>
      <c r="J75" s="82"/>
      <c r="K75" s="82"/>
      <c r="L75" s="82">
        <v>18082.52</v>
      </c>
      <c r="M75" s="82">
        <v>13865.68</v>
      </c>
    </row>
    <row r="76" spans="1:13" x14ac:dyDescent="0.25">
      <c r="A76" t="s">
        <v>49</v>
      </c>
      <c r="B76" s="82">
        <v>1200</v>
      </c>
      <c r="C76" s="82">
        <v>281.75</v>
      </c>
      <c r="D76" s="82"/>
      <c r="E76" s="82"/>
      <c r="F76" s="82">
        <v>196.14</v>
      </c>
      <c r="G76" s="82">
        <v>163.89</v>
      </c>
      <c r="H76" s="82">
        <v>5805</v>
      </c>
      <c r="I76" s="82">
        <v>5570.65</v>
      </c>
      <c r="J76" s="82"/>
      <c r="K76" s="82"/>
      <c r="L76" s="82">
        <v>7201.1399999999994</v>
      </c>
      <c r="M76" s="82">
        <v>6016.29</v>
      </c>
    </row>
    <row r="77" spans="1:13" x14ac:dyDescent="0.25">
      <c r="A77" t="s">
        <v>50</v>
      </c>
      <c r="B77" s="82">
        <v>35000</v>
      </c>
      <c r="C77" s="82">
        <v>20791.93</v>
      </c>
      <c r="D77" s="82"/>
      <c r="E77" s="82"/>
      <c r="F77" s="82">
        <v>2038.4</v>
      </c>
      <c r="G77" s="82">
        <v>1239.01</v>
      </c>
      <c r="H77" s="82">
        <v>37800</v>
      </c>
      <c r="I77" s="82">
        <v>23459.17</v>
      </c>
      <c r="J77" s="82"/>
      <c r="K77" s="82"/>
      <c r="L77" s="82">
        <v>74838.399999999994</v>
      </c>
      <c r="M77" s="82">
        <v>45490.11</v>
      </c>
    </row>
    <row r="78" spans="1:13" x14ac:dyDescent="0.25">
      <c r="A78" t="s">
        <v>51</v>
      </c>
      <c r="B78" s="82">
        <v>26575</v>
      </c>
      <c r="C78" s="82">
        <v>9083.65</v>
      </c>
      <c r="D78" s="82"/>
      <c r="E78" s="82"/>
      <c r="F78" s="82">
        <v>4505.9399999999996</v>
      </c>
      <c r="G78" s="82">
        <v>3437.2</v>
      </c>
      <c r="H78" s="82">
        <v>8800</v>
      </c>
      <c r="I78" s="82">
        <v>7975</v>
      </c>
      <c r="J78" s="82">
        <v>125551.27</v>
      </c>
      <c r="K78" s="82">
        <v>105698.73</v>
      </c>
      <c r="L78" s="82">
        <v>165432.21000000002</v>
      </c>
      <c r="M78" s="82">
        <v>126194.57999999999</v>
      </c>
    </row>
    <row r="79" spans="1:13" x14ac:dyDescent="0.25">
      <c r="A79" t="s">
        <v>52</v>
      </c>
      <c r="B79" s="82">
        <v>1500</v>
      </c>
      <c r="C79" s="82">
        <v>1565.21</v>
      </c>
      <c r="D79" s="82"/>
      <c r="E79" s="82"/>
      <c r="F79" s="82">
        <v>42</v>
      </c>
      <c r="G79" s="82">
        <v>43.82</v>
      </c>
      <c r="H79" s="82"/>
      <c r="I79" s="82"/>
      <c r="J79" s="82"/>
      <c r="K79" s="82"/>
      <c r="L79" s="82">
        <v>1542</v>
      </c>
      <c r="M79" s="82">
        <v>1609.03</v>
      </c>
    </row>
    <row r="80" spans="1:13" x14ac:dyDescent="0.25">
      <c r="A80" t="s">
        <v>53</v>
      </c>
      <c r="B80" s="82">
        <v>16000</v>
      </c>
      <c r="C80" s="82">
        <v>2626.54</v>
      </c>
      <c r="D80" s="82"/>
      <c r="E80" s="82"/>
      <c r="F80" s="82">
        <v>448</v>
      </c>
      <c r="G80" s="82">
        <v>73.540000000000006</v>
      </c>
      <c r="H80" s="82"/>
      <c r="I80" s="82"/>
      <c r="J80" s="82"/>
      <c r="K80" s="82"/>
      <c r="L80" s="82">
        <v>16448</v>
      </c>
      <c r="M80" s="82">
        <v>2700.08</v>
      </c>
    </row>
    <row r="81" spans="1:13" x14ac:dyDescent="0.25">
      <c r="A81" t="s">
        <v>54</v>
      </c>
      <c r="B81" s="82">
        <v>64089</v>
      </c>
      <c r="C81" s="82">
        <v>54270.66</v>
      </c>
      <c r="D81" s="82"/>
      <c r="E81" s="82"/>
      <c r="F81" s="82">
        <v>1794.49</v>
      </c>
      <c r="G81" s="82">
        <v>1519.59</v>
      </c>
      <c r="H81" s="82"/>
      <c r="I81" s="82"/>
      <c r="J81" s="82"/>
      <c r="K81" s="82"/>
      <c r="L81" s="82">
        <v>65883.490000000005</v>
      </c>
      <c r="M81" s="82">
        <v>55790.25</v>
      </c>
    </row>
    <row r="82" spans="1:13" x14ac:dyDescent="0.25">
      <c r="A82" t="s">
        <v>55</v>
      </c>
      <c r="B82" s="82">
        <v>13230</v>
      </c>
      <c r="C82" s="82">
        <v>5220.03</v>
      </c>
      <c r="D82" s="82"/>
      <c r="E82" s="82"/>
      <c r="F82" s="82">
        <v>1297.8</v>
      </c>
      <c r="G82" s="82">
        <v>1126.03</v>
      </c>
      <c r="H82" s="82">
        <v>33120</v>
      </c>
      <c r="I82" s="82">
        <v>34996.080000000002</v>
      </c>
      <c r="J82" s="82"/>
      <c r="K82" s="82"/>
      <c r="L82" s="82">
        <v>47647.8</v>
      </c>
      <c r="M82" s="82">
        <v>41342.14</v>
      </c>
    </row>
    <row r="83" spans="1:13" x14ac:dyDescent="0.25">
      <c r="A83" t="s">
        <v>56</v>
      </c>
      <c r="B83" s="82">
        <v>12500</v>
      </c>
      <c r="C83" s="82">
        <v>10769.85</v>
      </c>
      <c r="D83" s="82"/>
      <c r="E83" s="82"/>
      <c r="F83" s="82">
        <v>2581.04</v>
      </c>
      <c r="G83" s="82">
        <v>2287.34</v>
      </c>
      <c r="H83" s="82">
        <v>79680</v>
      </c>
      <c r="I83" s="82">
        <v>70921.19</v>
      </c>
      <c r="J83" s="82"/>
      <c r="K83" s="82"/>
      <c r="L83" s="82">
        <v>94761.040000000008</v>
      </c>
      <c r="M83" s="82">
        <v>83978.38</v>
      </c>
    </row>
    <row r="84" spans="1:13" x14ac:dyDescent="0.25">
      <c r="A84" t="s">
        <v>57</v>
      </c>
      <c r="B84" s="82">
        <v>10750</v>
      </c>
      <c r="C84" s="82">
        <v>14563.46</v>
      </c>
      <c r="D84" s="82"/>
      <c r="E84" s="82"/>
      <c r="F84" s="82">
        <v>301</v>
      </c>
      <c r="G84" s="82">
        <v>407.79</v>
      </c>
      <c r="H84" s="82"/>
      <c r="I84" s="82"/>
      <c r="J84" s="82"/>
      <c r="K84" s="82"/>
      <c r="L84" s="82">
        <v>11051</v>
      </c>
      <c r="M84" s="82">
        <v>14971.25</v>
      </c>
    </row>
    <row r="85" spans="1:13" x14ac:dyDescent="0.25">
      <c r="A85" t="s">
        <v>58</v>
      </c>
      <c r="B85" s="82">
        <v>10500</v>
      </c>
      <c r="C85" s="82">
        <v>50035.76</v>
      </c>
      <c r="D85" s="82"/>
      <c r="E85" s="82"/>
      <c r="F85" s="82">
        <v>294</v>
      </c>
      <c r="G85" s="82">
        <v>3636.86</v>
      </c>
      <c r="H85" s="82"/>
      <c r="I85" s="82"/>
      <c r="J85" s="82"/>
      <c r="K85" s="82"/>
      <c r="L85" s="82">
        <v>10794</v>
      </c>
      <c r="M85" s="82">
        <v>53672.62</v>
      </c>
    </row>
    <row r="86" spans="1:13" x14ac:dyDescent="0.25">
      <c r="A86" t="s">
        <v>59</v>
      </c>
      <c r="B86" s="82">
        <v>15000</v>
      </c>
      <c r="C86" s="82">
        <v>10297.56</v>
      </c>
      <c r="D86" s="82"/>
      <c r="E86" s="82"/>
      <c r="F86" s="82">
        <v>420</v>
      </c>
      <c r="G86" s="82">
        <v>288.33</v>
      </c>
      <c r="H86" s="82"/>
      <c r="I86" s="82"/>
      <c r="J86" s="82"/>
      <c r="K86" s="82"/>
      <c r="L86" s="82">
        <v>15420</v>
      </c>
      <c r="M86" s="82">
        <v>10585.89</v>
      </c>
    </row>
    <row r="87" spans="1:13" x14ac:dyDescent="0.25">
      <c r="A87" t="s">
        <v>113</v>
      </c>
      <c r="B87" s="82">
        <v>22000</v>
      </c>
      <c r="C87" s="82">
        <v>2481.88</v>
      </c>
      <c r="D87" s="82"/>
      <c r="E87" s="82"/>
      <c r="F87" s="82">
        <v>616</v>
      </c>
      <c r="G87" s="82">
        <v>69.489999999999995</v>
      </c>
      <c r="H87" s="82"/>
      <c r="I87" s="82"/>
      <c r="J87" s="82"/>
      <c r="K87" s="82"/>
      <c r="L87" s="82">
        <v>22616</v>
      </c>
      <c r="M87" s="82">
        <v>2551.37</v>
      </c>
    </row>
    <row r="88" spans="1:13" x14ac:dyDescent="0.25">
      <c r="A88" t="s">
        <v>114</v>
      </c>
      <c r="B88" s="82">
        <v>40000</v>
      </c>
      <c r="C88" s="82">
        <v>0</v>
      </c>
      <c r="D88" s="82"/>
      <c r="E88" s="82"/>
      <c r="F88" s="82">
        <v>1120</v>
      </c>
      <c r="G88" s="82">
        <v>0</v>
      </c>
      <c r="H88" s="82"/>
      <c r="I88" s="82"/>
      <c r="J88" s="82"/>
      <c r="K88" s="82"/>
      <c r="L88" s="82">
        <v>41120</v>
      </c>
      <c r="M88" s="82">
        <v>0</v>
      </c>
    </row>
    <row r="89" spans="1:13" x14ac:dyDescent="0.25">
      <c r="A89" t="s">
        <v>115</v>
      </c>
      <c r="B89" s="82">
        <v>10500</v>
      </c>
      <c r="C89" s="82">
        <v>2585</v>
      </c>
      <c r="D89" s="82"/>
      <c r="E89" s="82"/>
      <c r="F89" s="82">
        <v>294</v>
      </c>
      <c r="G89" s="82">
        <v>72.38</v>
      </c>
      <c r="H89" s="82"/>
      <c r="I89" s="82"/>
      <c r="J89" s="82"/>
      <c r="K89" s="82"/>
      <c r="L89" s="82">
        <v>10794</v>
      </c>
      <c r="M89" s="82">
        <v>2657.38</v>
      </c>
    </row>
    <row r="90" spans="1:13" x14ac:dyDescent="0.25">
      <c r="A90" t="s">
        <v>60</v>
      </c>
      <c r="B90" s="82">
        <v>78528</v>
      </c>
      <c r="C90" s="82">
        <v>45162.81</v>
      </c>
      <c r="D90" s="82"/>
      <c r="E90" s="82"/>
      <c r="F90" s="82">
        <v>8131.09</v>
      </c>
      <c r="G90" s="82">
        <v>6367.87</v>
      </c>
      <c r="H90" s="82">
        <v>37963</v>
      </c>
      <c r="I90" s="82">
        <v>9348.7999999999993</v>
      </c>
      <c r="J90" s="82">
        <v>173905.2</v>
      </c>
      <c r="K90" s="82">
        <v>172909.64</v>
      </c>
      <c r="L90" s="82">
        <v>298527.29000000004</v>
      </c>
      <c r="M90" s="82">
        <v>233789.12</v>
      </c>
    </row>
    <row r="91" spans="1:13" x14ac:dyDescent="0.25">
      <c r="A91" t="s">
        <v>61</v>
      </c>
      <c r="B91" s="82"/>
      <c r="C91" s="82"/>
      <c r="D91" s="82">
        <v>1773008</v>
      </c>
      <c r="E91" s="82">
        <v>1773008</v>
      </c>
      <c r="F91" s="82"/>
      <c r="G91" s="82"/>
      <c r="H91" s="82"/>
      <c r="I91" s="82"/>
      <c r="J91" s="82"/>
      <c r="K91" s="82"/>
      <c r="L91" s="82">
        <v>1773008</v>
      </c>
      <c r="M91" s="82">
        <v>1773008</v>
      </c>
    </row>
    <row r="92" spans="1:13" x14ac:dyDescent="0.25">
      <c r="A92" t="s">
        <v>62</v>
      </c>
      <c r="B92" s="82">
        <v>65000</v>
      </c>
      <c r="C92" s="82">
        <v>62008.53</v>
      </c>
      <c r="D92" s="82"/>
      <c r="E92" s="82"/>
      <c r="F92" s="82">
        <v>2001.44</v>
      </c>
      <c r="G92" s="82">
        <v>1736.23</v>
      </c>
      <c r="H92" s="82">
        <v>6480</v>
      </c>
      <c r="I92" s="82">
        <v>0</v>
      </c>
      <c r="J92" s="82"/>
      <c r="K92" s="82"/>
      <c r="L92" s="82">
        <v>73481.440000000002</v>
      </c>
      <c r="M92" s="82">
        <v>63744.76</v>
      </c>
    </row>
    <row r="93" spans="1:13" x14ac:dyDescent="0.25">
      <c r="A93" t="s">
        <v>108</v>
      </c>
      <c r="B93" s="82">
        <v>5000</v>
      </c>
      <c r="C93" s="82">
        <v>0</v>
      </c>
      <c r="D93" s="82"/>
      <c r="E93" s="82"/>
      <c r="F93" s="82">
        <v>140</v>
      </c>
      <c r="G93" s="82">
        <v>0</v>
      </c>
      <c r="H93" s="82"/>
      <c r="I93" s="82"/>
      <c r="J93" s="82"/>
      <c r="K93" s="82"/>
      <c r="L93" s="82">
        <v>5140</v>
      </c>
      <c r="M93" s="82">
        <v>0</v>
      </c>
    </row>
    <row r="94" spans="1:13" x14ac:dyDescent="0.25">
      <c r="A94" t="s">
        <v>97</v>
      </c>
      <c r="B94" s="82">
        <v>69733</v>
      </c>
      <c r="C94" s="82">
        <v>95997.6</v>
      </c>
      <c r="D94" s="82"/>
      <c r="E94" s="82"/>
      <c r="F94" s="82">
        <v>1952.52</v>
      </c>
      <c r="G94" s="82">
        <v>2687.94</v>
      </c>
      <c r="H94" s="82"/>
      <c r="I94" s="82"/>
      <c r="J94" s="82"/>
      <c r="K94" s="82"/>
      <c r="L94" s="82">
        <v>71685.52</v>
      </c>
      <c r="M94" s="82">
        <v>98685.540000000008</v>
      </c>
    </row>
    <row r="95" spans="1:13" x14ac:dyDescent="0.25">
      <c r="A95" t="s">
        <v>227</v>
      </c>
      <c r="B95" s="82">
        <v>5050628.5</v>
      </c>
      <c r="C95" s="82">
        <v>2525300.6099999994</v>
      </c>
      <c r="D95" s="82">
        <v>3978037</v>
      </c>
      <c r="E95" s="82">
        <v>3855037</v>
      </c>
      <c r="F95" s="82">
        <v>211155.81999999995</v>
      </c>
      <c r="G95" s="82">
        <v>280118.7</v>
      </c>
      <c r="H95" s="82">
        <v>1157383.5</v>
      </c>
      <c r="I95" s="82">
        <v>712089.3</v>
      </c>
      <c r="J95" s="82">
        <v>1118982.1399999999</v>
      </c>
      <c r="K95" s="82">
        <v>1003928.86</v>
      </c>
      <c r="L95" s="82">
        <v>11516186.960000003</v>
      </c>
      <c r="M95" s="82">
        <v>8376474.4699999979</v>
      </c>
    </row>
    <row r="96" spans="1:13" x14ac:dyDescent="0.25">
      <c r="B96"/>
      <c r="C96"/>
      <c r="D96"/>
      <c r="E96"/>
      <c r="F96"/>
      <c r="G96"/>
      <c r="H96"/>
      <c r="I96"/>
      <c r="J96"/>
      <c r="K96"/>
      <c r="L96"/>
      <c r="M96"/>
    </row>
    <row r="97" customFormat="1" x14ac:dyDescent="0.25"/>
    <row r="98" customFormat="1" x14ac:dyDescent="0.25"/>
    <row r="99" customFormat="1" x14ac:dyDescent="0.25"/>
  </sheetData>
  <pageMargins left="0.7" right="0.7" top="0.75" bottom="0.75" header="0.3" footer="0.3"/>
  <pageSetup orientation="portrait" horizontalDpi="4294967295" verticalDpi="4294967295"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3"/>
  </sheetPr>
  <dimension ref="A1:N248"/>
  <sheetViews>
    <sheetView topLeftCell="C1" workbookViewId="0">
      <pane ySplit="11" topLeftCell="A131" activePane="bottomLeft" state="frozen"/>
      <selection activeCell="E42" activeCellId="1" sqref="A6:XFD6 E42"/>
      <selection pane="bottomLeft" activeCell="E42" activeCellId="1" sqref="A6:XFD6 E42"/>
    </sheetView>
  </sheetViews>
  <sheetFormatPr defaultColWidth="8" defaultRowHeight="13.2" x14ac:dyDescent="0.25"/>
  <cols>
    <col min="1" max="1" width="51.5546875" customWidth="1"/>
    <col min="2" max="4" width="23.44140625" customWidth="1"/>
    <col min="5" max="5" width="44.44140625" customWidth="1"/>
    <col min="6" max="13" width="23.44140625" customWidth="1"/>
  </cols>
  <sheetData>
    <row r="1" spans="1:14" x14ac:dyDescent="0.25">
      <c r="A1" s="8" t="s">
        <v>221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4" x14ac:dyDescent="0.25">
      <c r="A2" s="7" t="s">
        <v>23</v>
      </c>
      <c r="B2" s="7"/>
      <c r="C2" s="6"/>
    </row>
    <row r="3" spans="1:14" x14ac:dyDescent="0.25">
      <c r="A3" s="7" t="s">
        <v>220</v>
      </c>
      <c r="B3" s="7"/>
      <c r="C3" s="6" t="s">
        <v>219</v>
      </c>
    </row>
    <row r="4" spans="1:14" ht="39.6" x14ac:dyDescent="0.25">
      <c r="A4" s="7" t="s">
        <v>218</v>
      </c>
      <c r="B4" s="7"/>
      <c r="C4" s="6" t="s">
        <v>230</v>
      </c>
    </row>
    <row r="5" spans="1:14" x14ac:dyDescent="0.25">
      <c r="A5" s="7" t="s">
        <v>209</v>
      </c>
      <c r="B5" s="7"/>
      <c r="C5" s="6"/>
    </row>
    <row r="6" spans="1:14" x14ac:dyDescent="0.25">
      <c r="A6" s="7" t="s">
        <v>217</v>
      </c>
      <c r="B6" s="7"/>
      <c r="C6" s="6" t="s">
        <v>231</v>
      </c>
    </row>
    <row r="7" spans="1:14" x14ac:dyDescent="0.25">
      <c r="A7" s="7" t="s">
        <v>216</v>
      </c>
      <c r="B7" s="7"/>
      <c r="C7" s="6" t="s">
        <v>215</v>
      </c>
    </row>
    <row r="8" spans="1:14" ht="79.2" x14ac:dyDescent="0.25">
      <c r="A8" s="7" t="s">
        <v>214</v>
      </c>
      <c r="B8" s="7"/>
      <c r="C8" s="6" t="s">
        <v>213</v>
      </c>
    </row>
    <row r="9" spans="1:14" x14ac:dyDescent="0.25">
      <c r="A9" s="7" t="s">
        <v>212</v>
      </c>
      <c r="B9" s="7"/>
      <c r="C9" s="6" t="s">
        <v>211</v>
      </c>
    </row>
    <row r="10" spans="1:14" x14ac:dyDescent="0.25">
      <c r="A10" s="2"/>
      <c r="B10" s="2"/>
    </row>
    <row r="11" spans="1:14" s="9" customFormat="1" ht="52.8" x14ac:dyDescent="0.25">
      <c r="A11" s="52" t="s">
        <v>23</v>
      </c>
      <c r="B11" s="52" t="s">
        <v>23</v>
      </c>
      <c r="C11" s="52" t="s">
        <v>210</v>
      </c>
      <c r="D11" s="52" t="s">
        <v>209</v>
      </c>
      <c r="E11" s="52" t="s">
        <v>208</v>
      </c>
      <c r="F11" s="52" t="s">
        <v>207</v>
      </c>
      <c r="G11" s="52" t="s">
        <v>206</v>
      </c>
      <c r="H11" s="52" t="s">
        <v>205</v>
      </c>
      <c r="I11" s="52" t="s">
        <v>204</v>
      </c>
      <c r="J11" s="52" t="s">
        <v>203</v>
      </c>
      <c r="K11" s="52" t="s">
        <v>202</v>
      </c>
      <c r="L11" s="52" t="s">
        <v>201</v>
      </c>
      <c r="M11" s="52" t="s">
        <v>200</v>
      </c>
      <c r="N11" s="52" t="s">
        <v>199</v>
      </c>
    </row>
    <row r="12" spans="1:14" ht="14.4" customHeight="1" x14ac:dyDescent="0.25">
      <c r="A12" s="2" t="s">
        <v>198</v>
      </c>
      <c r="B12" s="2" t="s">
        <v>25</v>
      </c>
      <c r="C12" s="2" t="s">
        <v>118</v>
      </c>
      <c r="D12" s="2" t="s">
        <v>117</v>
      </c>
      <c r="E12" s="2" t="s">
        <v>121</v>
      </c>
      <c r="F12" s="11">
        <v>17301</v>
      </c>
      <c r="G12" s="11">
        <v>0</v>
      </c>
      <c r="H12" s="11">
        <v>17301</v>
      </c>
      <c r="I12" s="11">
        <v>9755.83</v>
      </c>
      <c r="J12" s="11">
        <v>0</v>
      </c>
      <c r="K12" s="11">
        <v>0</v>
      </c>
      <c r="L12" s="11">
        <v>9755.83</v>
      </c>
      <c r="M12" s="11">
        <v>7545.17</v>
      </c>
      <c r="N12" s="11">
        <v>0.436112</v>
      </c>
    </row>
    <row r="13" spans="1:14" ht="14.4" customHeight="1" x14ac:dyDescent="0.25">
      <c r="A13" s="2" t="s">
        <v>198</v>
      </c>
      <c r="B13" s="2" t="s">
        <v>25</v>
      </c>
      <c r="C13" s="2" t="s">
        <v>118</v>
      </c>
      <c r="D13" s="2" t="s">
        <v>117</v>
      </c>
      <c r="E13" s="2" t="s">
        <v>120</v>
      </c>
      <c r="F13" s="11">
        <v>4768.53</v>
      </c>
      <c r="G13" s="11">
        <v>-304.72000000000003</v>
      </c>
      <c r="H13" s="11">
        <v>4463.8100000000004</v>
      </c>
      <c r="I13" s="11">
        <v>2706.56</v>
      </c>
      <c r="J13" s="11">
        <v>0</v>
      </c>
      <c r="K13" s="11">
        <v>0</v>
      </c>
      <c r="L13" s="11">
        <v>2706.56</v>
      </c>
      <c r="M13" s="11">
        <v>1757.25</v>
      </c>
      <c r="N13" s="11">
        <v>0.39366600000000002</v>
      </c>
    </row>
    <row r="14" spans="1:14" ht="14.4" customHeight="1" x14ac:dyDescent="0.25">
      <c r="A14" s="2" t="s">
        <v>198</v>
      </c>
      <c r="B14" s="2" t="s">
        <v>25</v>
      </c>
      <c r="C14" s="2" t="s">
        <v>118</v>
      </c>
      <c r="D14" s="2" t="s">
        <v>117</v>
      </c>
      <c r="E14" s="2" t="s">
        <v>116</v>
      </c>
      <c r="F14" s="11">
        <v>51040</v>
      </c>
      <c r="G14" s="11">
        <v>-10883</v>
      </c>
      <c r="H14" s="11">
        <v>40157</v>
      </c>
      <c r="I14" s="11">
        <v>23676.75</v>
      </c>
      <c r="J14" s="11">
        <v>0</v>
      </c>
      <c r="K14" s="11">
        <v>0</v>
      </c>
      <c r="L14" s="11">
        <v>23676.75</v>
      </c>
      <c r="M14" s="11">
        <v>16480.25</v>
      </c>
      <c r="N14" s="11">
        <v>0.41039500000000001</v>
      </c>
    </row>
    <row r="15" spans="1:14" ht="14.4" customHeight="1" x14ac:dyDescent="0.25">
      <c r="A15" s="2" t="s">
        <v>198</v>
      </c>
      <c r="B15" s="2" t="s">
        <v>25</v>
      </c>
      <c r="C15" s="2" t="s">
        <v>118</v>
      </c>
      <c r="D15" s="2" t="s">
        <v>117</v>
      </c>
      <c r="E15" s="2" t="s">
        <v>125</v>
      </c>
      <c r="F15" s="11">
        <v>66249.48</v>
      </c>
      <c r="G15" s="11">
        <v>0</v>
      </c>
      <c r="H15" s="11">
        <v>66249.48</v>
      </c>
      <c r="I15" s="11">
        <v>27514.59</v>
      </c>
      <c r="J15" s="11">
        <v>0</v>
      </c>
      <c r="K15" s="11">
        <v>0</v>
      </c>
      <c r="L15" s="11">
        <v>27514.59</v>
      </c>
      <c r="M15" s="11">
        <v>38734.89</v>
      </c>
      <c r="N15" s="11">
        <v>0.58468200000000004</v>
      </c>
    </row>
    <row r="16" spans="1:14" ht="14.4" customHeight="1" x14ac:dyDescent="0.25">
      <c r="A16" s="2" t="s">
        <v>254</v>
      </c>
      <c r="B16" s="2" t="s">
        <v>109</v>
      </c>
      <c r="C16" s="2" t="s">
        <v>118</v>
      </c>
      <c r="D16" s="2" t="s">
        <v>117</v>
      </c>
      <c r="E16" s="2" t="s">
        <v>121</v>
      </c>
      <c r="F16" s="11">
        <v>4000</v>
      </c>
      <c r="G16" s="11">
        <v>0</v>
      </c>
      <c r="H16" s="11">
        <v>4000</v>
      </c>
      <c r="I16" s="11">
        <v>0</v>
      </c>
      <c r="J16" s="11">
        <v>0</v>
      </c>
      <c r="K16" s="11">
        <v>0</v>
      </c>
      <c r="L16" s="11">
        <v>0</v>
      </c>
      <c r="M16" s="11">
        <v>4000</v>
      </c>
      <c r="N16" s="11">
        <v>1</v>
      </c>
    </row>
    <row r="17" spans="1:14" x14ac:dyDescent="0.25">
      <c r="A17" s="2" t="s">
        <v>254</v>
      </c>
      <c r="B17" s="2" t="s">
        <v>109</v>
      </c>
      <c r="C17" s="2" t="s">
        <v>118</v>
      </c>
      <c r="D17" s="2" t="s">
        <v>117</v>
      </c>
      <c r="E17" s="2" t="s">
        <v>120</v>
      </c>
      <c r="F17" s="11">
        <v>112</v>
      </c>
      <c r="G17" s="11">
        <v>0</v>
      </c>
      <c r="H17" s="11">
        <v>112</v>
      </c>
      <c r="I17" s="4">
        <v>0</v>
      </c>
      <c r="J17" s="4">
        <v>0</v>
      </c>
      <c r="K17" s="5">
        <v>0</v>
      </c>
      <c r="L17" s="11">
        <v>0</v>
      </c>
      <c r="M17" s="4">
        <v>112</v>
      </c>
      <c r="N17" s="3">
        <v>1</v>
      </c>
    </row>
    <row r="18" spans="1:14" x14ac:dyDescent="0.25">
      <c r="A18" s="2" t="s">
        <v>255</v>
      </c>
      <c r="B18" s="2" t="s">
        <v>110</v>
      </c>
      <c r="C18" s="2" t="s">
        <v>406</v>
      </c>
      <c r="D18" s="2" t="s">
        <v>117</v>
      </c>
      <c r="E18" s="2" t="s">
        <v>121</v>
      </c>
      <c r="F18" s="11">
        <v>0</v>
      </c>
      <c r="G18" s="11">
        <v>53020</v>
      </c>
      <c r="H18" s="11">
        <v>53020</v>
      </c>
      <c r="I18" s="4">
        <v>48200</v>
      </c>
      <c r="J18" s="4">
        <v>0</v>
      </c>
      <c r="K18" s="5">
        <v>0</v>
      </c>
      <c r="L18" s="11">
        <v>48200</v>
      </c>
      <c r="M18" s="4">
        <v>4820</v>
      </c>
      <c r="N18" s="3">
        <v>9.0909000000000004E-2</v>
      </c>
    </row>
    <row r="19" spans="1:14" x14ac:dyDescent="0.25">
      <c r="A19" s="2" t="s">
        <v>255</v>
      </c>
      <c r="B19" s="2" t="s">
        <v>110</v>
      </c>
      <c r="C19" s="2" t="s">
        <v>407</v>
      </c>
      <c r="D19" s="2" t="s">
        <v>117</v>
      </c>
      <c r="E19" s="2" t="s">
        <v>121</v>
      </c>
      <c r="F19" s="11">
        <v>0</v>
      </c>
      <c r="G19" s="11">
        <v>21556.7</v>
      </c>
      <c r="H19" s="11">
        <v>21556.7</v>
      </c>
      <c r="I19" s="4">
        <v>0</v>
      </c>
      <c r="J19" s="4">
        <v>0</v>
      </c>
      <c r="K19" s="5">
        <v>0</v>
      </c>
      <c r="L19" s="11">
        <v>0</v>
      </c>
      <c r="M19" s="4">
        <v>21556.7</v>
      </c>
      <c r="N19" s="3">
        <v>1</v>
      </c>
    </row>
    <row r="20" spans="1:14" x14ac:dyDescent="0.25">
      <c r="A20" s="2" t="s">
        <v>255</v>
      </c>
      <c r="B20" s="2" t="s">
        <v>110</v>
      </c>
      <c r="C20" s="2" t="s">
        <v>408</v>
      </c>
      <c r="D20" s="2" t="s">
        <v>117</v>
      </c>
      <c r="E20" s="2" t="s">
        <v>121</v>
      </c>
      <c r="F20" s="11">
        <v>0</v>
      </c>
      <c r="G20" s="11">
        <v>11848.84</v>
      </c>
      <c r="H20" s="11">
        <v>11848.84</v>
      </c>
      <c r="I20" s="4">
        <v>11848.84</v>
      </c>
      <c r="J20" s="4">
        <v>0</v>
      </c>
      <c r="K20" s="5">
        <v>0</v>
      </c>
      <c r="L20" s="11">
        <v>11848.84</v>
      </c>
      <c r="M20" s="4">
        <v>0</v>
      </c>
      <c r="N20" s="3">
        <v>0</v>
      </c>
    </row>
    <row r="21" spans="1:14" x14ac:dyDescent="0.25">
      <c r="A21" s="2" t="s">
        <v>255</v>
      </c>
      <c r="B21" s="2" t="s">
        <v>110</v>
      </c>
      <c r="C21" s="2" t="s">
        <v>118</v>
      </c>
      <c r="D21" s="2" t="s">
        <v>117</v>
      </c>
      <c r="E21" s="2" t="s">
        <v>121</v>
      </c>
      <c r="F21" s="11">
        <v>250000</v>
      </c>
      <c r="G21" s="11">
        <v>-86425.54</v>
      </c>
      <c r="H21" s="11">
        <v>163574.46</v>
      </c>
      <c r="I21" s="4">
        <v>135934.37</v>
      </c>
      <c r="J21" s="4">
        <v>0</v>
      </c>
      <c r="K21" s="5">
        <v>0</v>
      </c>
      <c r="L21" s="11">
        <v>135934.37</v>
      </c>
      <c r="M21" s="4">
        <v>27640.09</v>
      </c>
      <c r="N21" s="3">
        <v>0.16897599999999999</v>
      </c>
    </row>
    <row r="22" spans="1:14" x14ac:dyDescent="0.25">
      <c r="A22" s="2" t="s">
        <v>255</v>
      </c>
      <c r="B22" s="2" t="s">
        <v>110</v>
      </c>
      <c r="C22" s="2" t="s">
        <v>118</v>
      </c>
      <c r="D22" s="2" t="s">
        <v>117</v>
      </c>
      <c r="E22" s="2" t="s">
        <v>120</v>
      </c>
      <c r="F22" s="11">
        <v>7000</v>
      </c>
      <c r="G22" s="11">
        <v>0</v>
      </c>
      <c r="H22" s="11">
        <v>7000</v>
      </c>
      <c r="I22" s="4">
        <v>5487.53</v>
      </c>
      <c r="J22" s="4">
        <v>0</v>
      </c>
      <c r="K22" s="5">
        <v>0</v>
      </c>
      <c r="L22" s="11">
        <v>5487.53</v>
      </c>
      <c r="M22" s="4">
        <v>1512.47</v>
      </c>
      <c r="N22" s="3">
        <v>0.21606700000000001</v>
      </c>
    </row>
    <row r="23" spans="1:14" x14ac:dyDescent="0.25">
      <c r="A23" s="2" t="s">
        <v>261</v>
      </c>
      <c r="B23" s="2" t="s">
        <v>111</v>
      </c>
      <c r="C23" s="2" t="s">
        <v>409</v>
      </c>
      <c r="D23" s="2" t="s">
        <v>117</v>
      </c>
      <c r="E23" s="2" t="s">
        <v>121</v>
      </c>
      <c r="F23" s="11">
        <v>0</v>
      </c>
      <c r="G23" s="11">
        <v>198925.6</v>
      </c>
      <c r="H23" s="11">
        <v>198925.6</v>
      </c>
      <c r="I23" s="4">
        <v>198925.6</v>
      </c>
      <c r="J23" s="4">
        <v>0</v>
      </c>
      <c r="K23" s="5">
        <v>0</v>
      </c>
      <c r="L23" s="11">
        <v>198925.6</v>
      </c>
      <c r="M23" s="4">
        <v>0</v>
      </c>
      <c r="N23" s="3">
        <v>0</v>
      </c>
    </row>
    <row r="24" spans="1:14" x14ac:dyDescent="0.25">
      <c r="A24" s="2" t="s">
        <v>261</v>
      </c>
      <c r="B24" s="2" t="s">
        <v>111</v>
      </c>
      <c r="C24" s="2" t="s">
        <v>118</v>
      </c>
      <c r="D24" s="2" t="s">
        <v>117</v>
      </c>
      <c r="E24" s="2" t="s">
        <v>121</v>
      </c>
      <c r="F24" s="11">
        <v>850000</v>
      </c>
      <c r="G24" s="11">
        <v>-223925.6</v>
      </c>
      <c r="H24" s="11">
        <v>626074.4</v>
      </c>
      <c r="I24" s="4">
        <v>0</v>
      </c>
      <c r="J24" s="4">
        <v>0</v>
      </c>
      <c r="K24" s="5">
        <v>0</v>
      </c>
      <c r="L24" s="11">
        <v>0</v>
      </c>
      <c r="M24" s="4">
        <v>626074.4</v>
      </c>
      <c r="N24" s="3">
        <v>1</v>
      </c>
    </row>
    <row r="25" spans="1:14" x14ac:dyDescent="0.25">
      <c r="A25" s="2" t="s">
        <v>261</v>
      </c>
      <c r="B25" s="2" t="s">
        <v>111</v>
      </c>
      <c r="C25" s="2" t="s">
        <v>118</v>
      </c>
      <c r="D25" s="2" t="s">
        <v>117</v>
      </c>
      <c r="E25" s="2" t="s">
        <v>120</v>
      </c>
      <c r="F25" s="11">
        <v>23800</v>
      </c>
      <c r="G25" s="11">
        <v>-700</v>
      </c>
      <c r="H25" s="11">
        <v>23100</v>
      </c>
      <c r="I25" s="4">
        <v>5569.92</v>
      </c>
      <c r="J25" s="4">
        <v>0</v>
      </c>
      <c r="K25" s="5">
        <v>0</v>
      </c>
      <c r="L25" s="11">
        <v>5569.92</v>
      </c>
      <c r="M25" s="4">
        <v>17530.080000000002</v>
      </c>
      <c r="N25" s="3">
        <v>0.75887800000000005</v>
      </c>
    </row>
    <row r="26" spans="1:14" x14ac:dyDescent="0.25">
      <c r="A26" s="2" t="s">
        <v>263</v>
      </c>
      <c r="B26" s="2" t="s">
        <v>99</v>
      </c>
      <c r="C26" s="2" t="s">
        <v>118</v>
      </c>
      <c r="D26" s="2" t="s">
        <v>117</v>
      </c>
      <c r="E26" s="2" t="s">
        <v>120</v>
      </c>
      <c r="F26" s="11">
        <v>336</v>
      </c>
      <c r="G26" s="11">
        <v>0</v>
      </c>
      <c r="H26" s="11">
        <v>336</v>
      </c>
      <c r="I26" s="4">
        <v>4.4800000000000004</v>
      </c>
      <c r="J26" s="4">
        <v>0</v>
      </c>
      <c r="K26" s="5">
        <v>0</v>
      </c>
      <c r="L26" s="11">
        <v>4.4800000000000004</v>
      </c>
      <c r="M26" s="4">
        <v>331.52</v>
      </c>
      <c r="N26" s="3">
        <v>0.98666699999999996</v>
      </c>
    </row>
    <row r="27" spans="1:14" x14ac:dyDescent="0.25">
      <c r="A27" s="2" t="s">
        <v>263</v>
      </c>
      <c r="B27" s="2" t="s">
        <v>99</v>
      </c>
      <c r="C27" s="2" t="s">
        <v>118</v>
      </c>
      <c r="D27" s="2" t="s">
        <v>117</v>
      </c>
      <c r="E27" s="2" t="s">
        <v>116</v>
      </c>
      <c r="F27" s="11">
        <v>12000</v>
      </c>
      <c r="G27" s="11">
        <v>0</v>
      </c>
      <c r="H27" s="11">
        <v>12000</v>
      </c>
      <c r="I27" s="4">
        <v>160</v>
      </c>
      <c r="J27" s="4">
        <v>0</v>
      </c>
      <c r="K27" s="5">
        <v>0</v>
      </c>
      <c r="L27" s="11">
        <v>160</v>
      </c>
      <c r="M27" s="4">
        <v>11840</v>
      </c>
      <c r="N27" s="3">
        <v>0.98666699999999996</v>
      </c>
    </row>
    <row r="28" spans="1:14" x14ac:dyDescent="0.25">
      <c r="A28" s="2" t="s">
        <v>264</v>
      </c>
      <c r="B28" s="2" t="s">
        <v>100</v>
      </c>
      <c r="C28" s="2" t="s">
        <v>118</v>
      </c>
      <c r="D28" s="2" t="s">
        <v>117</v>
      </c>
      <c r="E28" s="2" t="s">
        <v>121</v>
      </c>
      <c r="F28" s="11">
        <v>10000</v>
      </c>
      <c r="G28" s="11">
        <v>0</v>
      </c>
      <c r="H28" s="11">
        <v>10000</v>
      </c>
      <c r="I28" s="4">
        <v>0</v>
      </c>
      <c r="J28" s="4">
        <v>0</v>
      </c>
      <c r="K28" s="5">
        <v>0</v>
      </c>
      <c r="L28" s="11">
        <v>0</v>
      </c>
      <c r="M28" s="4">
        <v>10000</v>
      </c>
      <c r="N28" s="3">
        <v>1</v>
      </c>
    </row>
    <row r="29" spans="1:14" x14ac:dyDescent="0.25">
      <c r="A29" s="2" t="s">
        <v>264</v>
      </c>
      <c r="B29" s="2" t="s">
        <v>100</v>
      </c>
      <c r="C29" s="2" t="s">
        <v>118</v>
      </c>
      <c r="D29" s="2" t="s">
        <v>117</v>
      </c>
      <c r="E29" s="2" t="s">
        <v>120</v>
      </c>
      <c r="F29" s="11">
        <v>280</v>
      </c>
      <c r="G29" s="11">
        <v>0</v>
      </c>
      <c r="H29" s="11">
        <v>280</v>
      </c>
      <c r="I29" s="4">
        <v>497.94</v>
      </c>
      <c r="J29" s="4">
        <v>0</v>
      </c>
      <c r="K29" s="5">
        <v>0</v>
      </c>
      <c r="L29" s="11">
        <v>497.94</v>
      </c>
      <c r="M29" s="4">
        <v>-217.94</v>
      </c>
      <c r="N29" s="3">
        <v>-0.77835699999999997</v>
      </c>
    </row>
    <row r="30" spans="1:14" x14ac:dyDescent="0.25">
      <c r="A30" s="2" t="s">
        <v>264</v>
      </c>
      <c r="B30" s="2" t="s">
        <v>100</v>
      </c>
      <c r="C30" s="2" t="s">
        <v>118</v>
      </c>
      <c r="D30" s="2" t="s">
        <v>117</v>
      </c>
      <c r="E30" s="2" t="s">
        <v>116</v>
      </c>
      <c r="F30" s="11">
        <v>0</v>
      </c>
      <c r="G30" s="11">
        <v>0</v>
      </c>
      <c r="H30" s="11">
        <v>0</v>
      </c>
      <c r="I30" s="4">
        <v>-73.61</v>
      </c>
      <c r="J30" s="4">
        <v>0</v>
      </c>
      <c r="K30" s="5">
        <v>0</v>
      </c>
      <c r="L30" s="11">
        <v>-73.61</v>
      </c>
      <c r="M30" s="4">
        <v>73.61</v>
      </c>
      <c r="N30" s="3">
        <v>0</v>
      </c>
    </row>
    <row r="31" spans="1:14" x14ac:dyDescent="0.25">
      <c r="A31" s="2" t="s">
        <v>266</v>
      </c>
      <c r="B31" s="2" t="s">
        <v>102</v>
      </c>
      <c r="C31" s="2" t="s">
        <v>118</v>
      </c>
      <c r="D31" s="2" t="s">
        <v>117</v>
      </c>
      <c r="E31" s="2" t="s">
        <v>121</v>
      </c>
      <c r="F31" s="11">
        <v>15000</v>
      </c>
      <c r="G31" s="11">
        <v>0</v>
      </c>
      <c r="H31" s="11">
        <v>15000</v>
      </c>
      <c r="I31" s="4">
        <v>2312.48</v>
      </c>
      <c r="J31" s="4">
        <v>0</v>
      </c>
      <c r="K31" s="5">
        <v>0</v>
      </c>
      <c r="L31" s="11">
        <v>2312.48</v>
      </c>
      <c r="M31" s="4">
        <v>12687.52</v>
      </c>
      <c r="N31" s="3">
        <v>0.845835</v>
      </c>
    </row>
    <row r="32" spans="1:14" x14ac:dyDescent="0.25">
      <c r="A32" s="2" t="s">
        <v>266</v>
      </c>
      <c r="B32" s="2" t="s">
        <v>102</v>
      </c>
      <c r="C32" s="2" t="s">
        <v>118</v>
      </c>
      <c r="D32" s="2" t="s">
        <v>117</v>
      </c>
      <c r="E32" s="2" t="s">
        <v>120</v>
      </c>
      <c r="F32" s="11">
        <v>420</v>
      </c>
      <c r="G32" s="11">
        <v>0</v>
      </c>
      <c r="H32" s="11">
        <v>420</v>
      </c>
      <c r="I32" s="4">
        <v>64.739999999999995</v>
      </c>
      <c r="J32" s="4">
        <v>0</v>
      </c>
      <c r="K32" s="5">
        <v>0</v>
      </c>
      <c r="L32" s="11">
        <v>64.739999999999995</v>
      </c>
      <c r="M32" s="4">
        <v>355.26</v>
      </c>
      <c r="N32" s="3">
        <v>0.84585699999999997</v>
      </c>
    </row>
    <row r="33" spans="1:14" x14ac:dyDescent="0.25">
      <c r="A33" s="2" t="s">
        <v>267</v>
      </c>
      <c r="B33" s="2" t="s">
        <v>103</v>
      </c>
      <c r="C33" s="2" t="s">
        <v>118</v>
      </c>
      <c r="D33" s="2" t="s">
        <v>117</v>
      </c>
      <c r="E33" s="2" t="s">
        <v>121</v>
      </c>
      <c r="F33" s="11">
        <v>30000</v>
      </c>
      <c r="G33" s="11">
        <v>0</v>
      </c>
      <c r="H33" s="11">
        <v>30000</v>
      </c>
      <c r="I33" s="4">
        <v>88.45</v>
      </c>
      <c r="J33" s="4">
        <v>0</v>
      </c>
      <c r="K33" s="5">
        <v>0</v>
      </c>
      <c r="L33" s="11">
        <v>88.45</v>
      </c>
      <c r="M33" s="4">
        <v>29911.55</v>
      </c>
      <c r="N33" s="3">
        <v>0.99705200000000005</v>
      </c>
    </row>
    <row r="34" spans="1:14" x14ac:dyDescent="0.25">
      <c r="A34" s="2" t="s">
        <v>267</v>
      </c>
      <c r="B34" s="2" t="s">
        <v>103</v>
      </c>
      <c r="C34" s="2" t="s">
        <v>118</v>
      </c>
      <c r="D34" s="2" t="s">
        <v>117</v>
      </c>
      <c r="E34" s="2" t="s">
        <v>120</v>
      </c>
      <c r="F34" s="11">
        <v>840</v>
      </c>
      <c r="G34" s="11">
        <v>0</v>
      </c>
      <c r="H34" s="11">
        <v>840</v>
      </c>
      <c r="I34" s="4">
        <v>2.48</v>
      </c>
      <c r="J34" s="4">
        <v>0</v>
      </c>
      <c r="K34" s="5">
        <v>0</v>
      </c>
      <c r="L34" s="11">
        <v>2.48</v>
      </c>
      <c r="M34" s="4">
        <v>837.52</v>
      </c>
      <c r="N34" s="3">
        <v>0.99704800000000005</v>
      </c>
    </row>
    <row r="35" spans="1:14" x14ac:dyDescent="0.25">
      <c r="A35" s="2" t="s">
        <v>268</v>
      </c>
      <c r="B35" s="2" t="s">
        <v>104</v>
      </c>
      <c r="C35" s="2" t="s">
        <v>118</v>
      </c>
      <c r="D35" s="2" t="s">
        <v>117</v>
      </c>
      <c r="E35" s="2" t="s">
        <v>121</v>
      </c>
      <c r="F35" s="11">
        <v>5000</v>
      </c>
      <c r="G35" s="11">
        <v>0</v>
      </c>
      <c r="H35" s="11">
        <v>5000</v>
      </c>
      <c r="I35" s="4">
        <v>0</v>
      </c>
      <c r="J35" s="4">
        <v>0</v>
      </c>
      <c r="K35" s="5">
        <v>0</v>
      </c>
      <c r="L35" s="11">
        <v>0</v>
      </c>
      <c r="M35" s="4">
        <v>5000</v>
      </c>
      <c r="N35" s="3">
        <v>1</v>
      </c>
    </row>
    <row r="36" spans="1:14" x14ac:dyDescent="0.25">
      <c r="A36" s="2" t="s">
        <v>268</v>
      </c>
      <c r="B36" s="2" t="s">
        <v>104</v>
      </c>
      <c r="C36" s="2" t="s">
        <v>118</v>
      </c>
      <c r="D36" s="2" t="s">
        <v>117</v>
      </c>
      <c r="E36" s="2" t="s">
        <v>120</v>
      </c>
      <c r="F36" s="11">
        <v>140</v>
      </c>
      <c r="G36" s="11">
        <v>0</v>
      </c>
      <c r="H36" s="11">
        <v>140</v>
      </c>
      <c r="I36" s="4">
        <v>0</v>
      </c>
      <c r="J36" s="4">
        <v>0</v>
      </c>
      <c r="K36" s="5">
        <v>0</v>
      </c>
      <c r="L36" s="11">
        <v>0</v>
      </c>
      <c r="M36" s="4">
        <v>140</v>
      </c>
      <c r="N36" s="3">
        <v>1</v>
      </c>
    </row>
    <row r="37" spans="1:14" x14ac:dyDescent="0.25">
      <c r="A37" s="2" t="s">
        <v>269</v>
      </c>
      <c r="B37" s="2" t="s">
        <v>105</v>
      </c>
      <c r="C37" s="2" t="s">
        <v>118</v>
      </c>
      <c r="D37" s="2" t="s">
        <v>117</v>
      </c>
      <c r="E37" s="2" t="s">
        <v>121</v>
      </c>
      <c r="F37" s="11">
        <v>0</v>
      </c>
      <c r="G37" s="11">
        <v>25000</v>
      </c>
      <c r="H37" s="11">
        <v>25000</v>
      </c>
      <c r="I37" s="4">
        <v>1000</v>
      </c>
      <c r="J37" s="4">
        <v>0</v>
      </c>
      <c r="K37" s="5">
        <v>0</v>
      </c>
      <c r="L37" s="11">
        <v>1000</v>
      </c>
      <c r="M37" s="4">
        <v>24000</v>
      </c>
      <c r="N37" s="3">
        <v>0.96</v>
      </c>
    </row>
    <row r="38" spans="1:14" x14ac:dyDescent="0.25">
      <c r="A38" s="2" t="s">
        <v>269</v>
      </c>
      <c r="B38" s="2" t="s">
        <v>105</v>
      </c>
      <c r="C38" s="2" t="s">
        <v>118</v>
      </c>
      <c r="D38" s="2" t="s">
        <v>117</v>
      </c>
      <c r="E38" s="2" t="s">
        <v>123</v>
      </c>
      <c r="F38" s="11">
        <v>0</v>
      </c>
      <c r="G38" s="11">
        <v>0</v>
      </c>
      <c r="H38" s="11">
        <v>0</v>
      </c>
      <c r="I38" s="4">
        <v>0</v>
      </c>
      <c r="J38" s="4">
        <v>0</v>
      </c>
      <c r="K38" s="5">
        <v>0</v>
      </c>
      <c r="L38" s="11">
        <v>0</v>
      </c>
      <c r="M38" s="4">
        <v>0</v>
      </c>
      <c r="N38" s="3">
        <v>0</v>
      </c>
    </row>
    <row r="39" spans="1:14" x14ac:dyDescent="0.25">
      <c r="A39" s="2" t="s">
        <v>269</v>
      </c>
      <c r="B39" s="2" t="s">
        <v>105</v>
      </c>
      <c r="C39" s="2" t="s">
        <v>118</v>
      </c>
      <c r="D39" s="2" t="s">
        <v>117</v>
      </c>
      <c r="E39" s="2" t="s">
        <v>120</v>
      </c>
      <c r="F39" s="11">
        <v>0</v>
      </c>
      <c r="G39" s="11">
        <v>700</v>
      </c>
      <c r="H39" s="11">
        <v>700</v>
      </c>
      <c r="I39" s="4">
        <v>28</v>
      </c>
      <c r="J39" s="4">
        <v>0</v>
      </c>
      <c r="K39" s="5">
        <v>0</v>
      </c>
      <c r="L39" s="11">
        <v>28</v>
      </c>
      <c r="M39" s="4">
        <v>672</v>
      </c>
      <c r="N39" s="3">
        <v>0.96</v>
      </c>
    </row>
    <row r="40" spans="1:14" x14ac:dyDescent="0.25">
      <c r="A40" s="2" t="s">
        <v>270</v>
      </c>
      <c r="B40" s="2" t="s">
        <v>106</v>
      </c>
      <c r="C40" s="2" t="s">
        <v>118</v>
      </c>
      <c r="D40" s="2" t="s">
        <v>117</v>
      </c>
      <c r="E40" s="2" t="s">
        <v>121</v>
      </c>
      <c r="F40" s="11">
        <v>1680</v>
      </c>
      <c r="G40" s="11">
        <v>0</v>
      </c>
      <c r="H40" s="11">
        <v>1680</v>
      </c>
      <c r="I40" s="4">
        <v>-393</v>
      </c>
      <c r="J40" s="4">
        <v>0</v>
      </c>
      <c r="K40" s="5">
        <v>0</v>
      </c>
      <c r="L40" s="11">
        <v>-393</v>
      </c>
      <c r="M40" s="4">
        <v>2073</v>
      </c>
      <c r="N40" s="3">
        <v>1.2339290000000001</v>
      </c>
    </row>
    <row r="41" spans="1:14" x14ac:dyDescent="0.25">
      <c r="A41" s="2" t="s">
        <v>270</v>
      </c>
      <c r="B41" s="2" t="s">
        <v>106</v>
      </c>
      <c r="C41" s="2" t="s">
        <v>118</v>
      </c>
      <c r="D41" s="2" t="s">
        <v>117</v>
      </c>
      <c r="E41" s="2" t="s">
        <v>120</v>
      </c>
      <c r="F41" s="11">
        <v>47.04</v>
      </c>
      <c r="G41" s="11">
        <v>0</v>
      </c>
      <c r="H41" s="11">
        <v>47.04</v>
      </c>
      <c r="I41" s="11">
        <v>-11</v>
      </c>
      <c r="J41" s="11">
        <v>0</v>
      </c>
      <c r="K41" s="11">
        <v>0</v>
      </c>
      <c r="L41" s="11">
        <v>-11</v>
      </c>
      <c r="M41" s="11">
        <v>58.04</v>
      </c>
      <c r="N41" s="11">
        <v>1.2338439999999999</v>
      </c>
    </row>
    <row r="42" spans="1:14" x14ac:dyDescent="0.25">
      <c r="A42" s="2" t="s">
        <v>197</v>
      </c>
      <c r="B42" s="2" t="s">
        <v>26</v>
      </c>
      <c r="C42" s="2" t="s">
        <v>118</v>
      </c>
      <c r="D42" s="2" t="s">
        <v>117</v>
      </c>
      <c r="E42" s="2" t="s">
        <v>123</v>
      </c>
      <c r="F42" s="11">
        <v>243712</v>
      </c>
      <c r="G42" s="11">
        <v>0</v>
      </c>
      <c r="H42" s="11">
        <v>243712</v>
      </c>
      <c r="I42" s="11">
        <v>243712</v>
      </c>
      <c r="J42" s="11">
        <v>0</v>
      </c>
      <c r="K42" s="11">
        <v>0</v>
      </c>
      <c r="L42" s="11">
        <v>243712</v>
      </c>
      <c r="M42" s="11">
        <v>0</v>
      </c>
      <c r="N42" s="11">
        <v>0</v>
      </c>
    </row>
    <row r="43" spans="1:14" x14ac:dyDescent="0.25">
      <c r="A43" s="2" t="s">
        <v>196</v>
      </c>
      <c r="B43" s="2" t="s">
        <v>27</v>
      </c>
      <c r="C43" s="2" t="s">
        <v>118</v>
      </c>
      <c r="D43" s="2" t="s">
        <v>117</v>
      </c>
      <c r="E43" s="2" t="s">
        <v>123</v>
      </c>
      <c r="F43" s="11">
        <v>207933</v>
      </c>
      <c r="G43" s="11">
        <v>0</v>
      </c>
      <c r="H43" s="11">
        <v>207933</v>
      </c>
      <c r="I43" s="11">
        <v>185933</v>
      </c>
      <c r="J43" s="11">
        <v>0</v>
      </c>
      <c r="K43" s="11">
        <v>0</v>
      </c>
      <c r="L43" s="11">
        <v>185933</v>
      </c>
      <c r="M43" s="11">
        <v>22000</v>
      </c>
      <c r="N43" s="11">
        <v>0.10580299999999999</v>
      </c>
    </row>
    <row r="44" spans="1:14" x14ac:dyDescent="0.25">
      <c r="A44" s="2" t="s">
        <v>196</v>
      </c>
      <c r="B44" s="2" t="s">
        <v>27</v>
      </c>
      <c r="C44" s="2" t="s">
        <v>118</v>
      </c>
      <c r="D44" s="2" t="s">
        <v>117</v>
      </c>
      <c r="E44" s="2" t="s">
        <v>120</v>
      </c>
      <c r="F44" s="11">
        <v>0</v>
      </c>
      <c r="G44" s="11">
        <v>0</v>
      </c>
      <c r="H44" s="11">
        <v>0</v>
      </c>
      <c r="I44" s="11">
        <v>22000</v>
      </c>
      <c r="J44" s="11">
        <v>0</v>
      </c>
      <c r="K44" s="11">
        <v>0</v>
      </c>
      <c r="L44" s="11">
        <v>22000</v>
      </c>
      <c r="M44" s="11">
        <v>-22000</v>
      </c>
      <c r="N44" s="11">
        <v>0</v>
      </c>
    </row>
    <row r="45" spans="1:14" x14ac:dyDescent="0.25">
      <c r="A45" s="2" t="s">
        <v>195</v>
      </c>
      <c r="B45" s="2" t="s">
        <v>28</v>
      </c>
      <c r="C45" s="2" t="s">
        <v>118</v>
      </c>
      <c r="D45" s="2" t="s">
        <v>117</v>
      </c>
      <c r="E45" s="2" t="s">
        <v>121</v>
      </c>
      <c r="F45" s="11">
        <v>92685</v>
      </c>
      <c r="G45" s="11">
        <v>0</v>
      </c>
      <c r="H45" s="11">
        <v>92685</v>
      </c>
      <c r="I45" s="11">
        <v>54172</v>
      </c>
      <c r="J45" s="11">
        <v>0</v>
      </c>
      <c r="K45" s="11">
        <v>0</v>
      </c>
      <c r="L45" s="11">
        <v>54172</v>
      </c>
      <c r="M45" s="11">
        <v>38513</v>
      </c>
      <c r="N45" s="11">
        <v>0.41552600000000001</v>
      </c>
    </row>
    <row r="46" spans="1:14" x14ac:dyDescent="0.25">
      <c r="A46" s="2" t="s">
        <v>195</v>
      </c>
      <c r="B46" s="2" t="s">
        <v>28</v>
      </c>
      <c r="C46" s="2" t="s">
        <v>118</v>
      </c>
      <c r="D46" s="2" t="s">
        <v>117</v>
      </c>
      <c r="E46" s="2" t="s">
        <v>120</v>
      </c>
      <c r="F46" s="11">
        <v>3378.2</v>
      </c>
      <c r="G46" s="11">
        <v>-103.85</v>
      </c>
      <c r="H46" s="11">
        <v>3274.35</v>
      </c>
      <c r="I46" s="11">
        <v>1920.62</v>
      </c>
      <c r="J46" s="11">
        <v>0</v>
      </c>
      <c r="K46" s="11">
        <v>0</v>
      </c>
      <c r="L46" s="11">
        <v>1920.62</v>
      </c>
      <c r="M46" s="11">
        <v>1353.73</v>
      </c>
      <c r="N46" s="11">
        <v>0.413435</v>
      </c>
    </row>
    <row r="47" spans="1:14" x14ac:dyDescent="0.25">
      <c r="A47" s="2" t="s">
        <v>195</v>
      </c>
      <c r="B47" s="2" t="s">
        <v>28</v>
      </c>
      <c r="C47" s="2" t="s">
        <v>118</v>
      </c>
      <c r="D47" s="2" t="s">
        <v>117</v>
      </c>
      <c r="E47" s="2" t="s">
        <v>116</v>
      </c>
      <c r="F47" s="11">
        <v>27965</v>
      </c>
      <c r="G47" s="11">
        <v>-3708.78</v>
      </c>
      <c r="H47" s="11">
        <v>24256.22</v>
      </c>
      <c r="I47" s="11">
        <v>14422.05</v>
      </c>
      <c r="J47" s="11">
        <v>0</v>
      </c>
      <c r="K47" s="11">
        <v>0</v>
      </c>
      <c r="L47" s="11">
        <v>14422.05</v>
      </c>
      <c r="M47" s="11">
        <v>9834.17</v>
      </c>
      <c r="N47" s="11">
        <v>0.40542899999999998</v>
      </c>
    </row>
    <row r="48" spans="1:14" x14ac:dyDescent="0.25">
      <c r="A48" s="2" t="s">
        <v>194</v>
      </c>
      <c r="B48" s="2" t="s">
        <v>29</v>
      </c>
      <c r="C48" s="2" t="s">
        <v>410</v>
      </c>
      <c r="D48" s="2" t="s">
        <v>117</v>
      </c>
      <c r="E48" s="2" t="s">
        <v>121</v>
      </c>
      <c r="F48" s="11">
        <v>0</v>
      </c>
      <c r="G48" s="11">
        <v>3175.58</v>
      </c>
      <c r="H48" s="11">
        <v>3175.58</v>
      </c>
      <c r="I48" s="4">
        <v>3175.58</v>
      </c>
      <c r="J48" s="4">
        <v>0</v>
      </c>
      <c r="K48" s="5">
        <v>0</v>
      </c>
      <c r="L48" s="11">
        <v>3175.58</v>
      </c>
      <c r="M48" s="4">
        <v>0</v>
      </c>
      <c r="N48" s="3">
        <v>0</v>
      </c>
    </row>
    <row r="49" spans="1:14" x14ac:dyDescent="0.25">
      <c r="A49" s="2" t="s">
        <v>194</v>
      </c>
      <c r="B49" s="2" t="s">
        <v>29</v>
      </c>
      <c r="C49" s="2" t="s">
        <v>118</v>
      </c>
      <c r="D49" s="2" t="s">
        <v>117</v>
      </c>
      <c r="E49" s="2" t="s">
        <v>121</v>
      </c>
      <c r="F49" s="11">
        <v>13176.5</v>
      </c>
      <c r="G49" s="11">
        <v>-3175.58</v>
      </c>
      <c r="H49" s="11">
        <v>10000.92</v>
      </c>
      <c r="I49" s="4">
        <v>6622.41</v>
      </c>
      <c r="J49" s="4">
        <v>0</v>
      </c>
      <c r="K49" s="5">
        <v>0</v>
      </c>
      <c r="L49" s="11">
        <v>6622.41</v>
      </c>
      <c r="M49" s="4">
        <v>3378.51</v>
      </c>
      <c r="N49" s="3">
        <v>0.33782000000000001</v>
      </c>
    </row>
    <row r="50" spans="1:14" x14ac:dyDescent="0.25">
      <c r="A50" s="2" t="s">
        <v>194</v>
      </c>
      <c r="B50" s="2" t="s">
        <v>29</v>
      </c>
      <c r="C50" s="2" t="s">
        <v>118</v>
      </c>
      <c r="D50" s="2" t="s">
        <v>117</v>
      </c>
      <c r="E50" s="2" t="s">
        <v>120</v>
      </c>
      <c r="F50" s="11">
        <v>2481.5300000000002</v>
      </c>
      <c r="G50" s="11">
        <v>0</v>
      </c>
      <c r="H50" s="11">
        <v>2481.5300000000002</v>
      </c>
      <c r="I50" s="4">
        <v>2320.4699999999998</v>
      </c>
      <c r="J50" s="4">
        <v>0</v>
      </c>
      <c r="K50" s="5">
        <v>0</v>
      </c>
      <c r="L50" s="11">
        <v>2320.4699999999998</v>
      </c>
      <c r="M50" s="4">
        <v>161.06</v>
      </c>
      <c r="N50" s="3">
        <v>6.4904000000000003E-2</v>
      </c>
    </row>
    <row r="51" spans="1:14" x14ac:dyDescent="0.25">
      <c r="A51" s="2" t="s">
        <v>194</v>
      </c>
      <c r="B51" s="2" t="s">
        <v>29</v>
      </c>
      <c r="C51" s="2" t="s">
        <v>118</v>
      </c>
      <c r="D51" s="2" t="s">
        <v>117</v>
      </c>
      <c r="E51" s="2" t="s">
        <v>116</v>
      </c>
      <c r="F51" s="11">
        <v>9200</v>
      </c>
      <c r="G51" s="11">
        <v>0</v>
      </c>
      <c r="H51" s="11">
        <v>9200</v>
      </c>
      <c r="I51" s="4">
        <v>7205</v>
      </c>
      <c r="J51" s="4">
        <v>0</v>
      </c>
      <c r="K51" s="5">
        <v>0</v>
      </c>
      <c r="L51" s="11">
        <v>7205</v>
      </c>
      <c r="M51" s="4">
        <v>1995</v>
      </c>
      <c r="N51" s="3">
        <v>0.21684800000000001</v>
      </c>
    </row>
    <row r="52" spans="1:14" x14ac:dyDescent="0.25">
      <c r="A52" s="2" t="s">
        <v>194</v>
      </c>
      <c r="B52" s="2" t="s">
        <v>29</v>
      </c>
      <c r="C52" s="2" t="s">
        <v>118</v>
      </c>
      <c r="D52" s="2" t="s">
        <v>117</v>
      </c>
      <c r="E52" s="2" t="s">
        <v>125</v>
      </c>
      <c r="F52" s="11">
        <v>66249.600000000006</v>
      </c>
      <c r="G52" s="11">
        <v>0</v>
      </c>
      <c r="H52" s="11">
        <v>66249.600000000006</v>
      </c>
      <c r="I52" s="4">
        <v>65870.539999999994</v>
      </c>
      <c r="J52" s="4">
        <v>0</v>
      </c>
      <c r="K52" s="5">
        <v>0</v>
      </c>
      <c r="L52" s="11">
        <v>65870.539999999994</v>
      </c>
      <c r="M52" s="4">
        <v>379.06</v>
      </c>
      <c r="N52" s="3">
        <v>5.7219999999999997E-3</v>
      </c>
    </row>
    <row r="53" spans="1:14" x14ac:dyDescent="0.25">
      <c r="A53" s="2" t="s">
        <v>193</v>
      </c>
      <c r="B53" s="2" t="s">
        <v>76</v>
      </c>
      <c r="C53" s="2" t="s">
        <v>118</v>
      </c>
      <c r="D53" s="2" t="s">
        <v>117</v>
      </c>
      <c r="E53" s="2" t="s">
        <v>121</v>
      </c>
      <c r="F53" s="11">
        <v>3000</v>
      </c>
      <c r="G53" s="11">
        <v>0</v>
      </c>
      <c r="H53" s="11">
        <v>3000</v>
      </c>
      <c r="I53" s="4">
        <v>1901.28</v>
      </c>
      <c r="J53" s="4">
        <v>0</v>
      </c>
      <c r="K53" s="5">
        <v>0</v>
      </c>
      <c r="L53" s="11">
        <v>1901.28</v>
      </c>
      <c r="M53" s="4">
        <v>1098.72</v>
      </c>
      <c r="N53" s="3">
        <v>0.36624000000000001</v>
      </c>
    </row>
    <row r="54" spans="1:14" x14ac:dyDescent="0.25">
      <c r="A54" s="2" t="s">
        <v>193</v>
      </c>
      <c r="B54" s="2" t="s">
        <v>76</v>
      </c>
      <c r="C54" s="2" t="s">
        <v>118</v>
      </c>
      <c r="D54" s="2" t="s">
        <v>117</v>
      </c>
      <c r="E54" s="2" t="s">
        <v>120</v>
      </c>
      <c r="F54" s="11">
        <v>84</v>
      </c>
      <c r="G54" s="11">
        <v>0</v>
      </c>
      <c r="H54" s="11">
        <v>84</v>
      </c>
      <c r="I54" s="4">
        <v>53.24</v>
      </c>
      <c r="J54" s="4">
        <v>0</v>
      </c>
      <c r="K54" s="5">
        <v>0</v>
      </c>
      <c r="L54" s="11">
        <v>53.24</v>
      </c>
      <c r="M54" s="4">
        <v>30.76</v>
      </c>
      <c r="N54" s="3">
        <v>0.36619000000000002</v>
      </c>
    </row>
    <row r="55" spans="1:14" x14ac:dyDescent="0.25">
      <c r="A55" s="2" t="s">
        <v>192</v>
      </c>
      <c r="B55" s="2" t="s">
        <v>77</v>
      </c>
      <c r="C55" s="2" t="s">
        <v>118</v>
      </c>
      <c r="D55" s="2" t="s">
        <v>117</v>
      </c>
      <c r="E55" s="2" t="s">
        <v>121</v>
      </c>
      <c r="F55" s="11">
        <v>5020</v>
      </c>
      <c r="G55" s="11">
        <v>0</v>
      </c>
      <c r="H55" s="11">
        <v>5020</v>
      </c>
      <c r="I55" s="4">
        <v>4480.6899999999996</v>
      </c>
      <c r="J55" s="4">
        <v>0</v>
      </c>
      <c r="K55" s="5">
        <v>0</v>
      </c>
      <c r="L55" s="11">
        <v>4480.6899999999996</v>
      </c>
      <c r="M55" s="4">
        <v>539.30999999999995</v>
      </c>
      <c r="N55" s="3">
        <v>0.107432</v>
      </c>
    </row>
    <row r="56" spans="1:14" x14ac:dyDescent="0.25">
      <c r="A56" s="2" t="s">
        <v>192</v>
      </c>
      <c r="B56" s="2" t="s">
        <v>77</v>
      </c>
      <c r="C56" s="2" t="s">
        <v>118</v>
      </c>
      <c r="D56" s="2" t="s">
        <v>117</v>
      </c>
      <c r="E56" s="2" t="s">
        <v>120</v>
      </c>
      <c r="F56" s="11">
        <v>140.56</v>
      </c>
      <c r="G56" s="11">
        <v>0</v>
      </c>
      <c r="H56" s="11">
        <v>140.56</v>
      </c>
      <c r="I56" s="4">
        <v>125.46</v>
      </c>
      <c r="J56" s="4">
        <v>0</v>
      </c>
      <c r="K56" s="5">
        <v>0</v>
      </c>
      <c r="L56" s="11">
        <v>125.46</v>
      </c>
      <c r="M56" s="4">
        <v>15.1</v>
      </c>
      <c r="N56" s="3">
        <v>0.10742699999999999</v>
      </c>
    </row>
    <row r="57" spans="1:14" x14ac:dyDescent="0.25">
      <c r="A57" s="2" t="s">
        <v>191</v>
      </c>
      <c r="B57" s="2" t="s">
        <v>78</v>
      </c>
      <c r="C57" s="2" t="s">
        <v>118</v>
      </c>
      <c r="D57" s="2" t="s">
        <v>117</v>
      </c>
      <c r="E57" s="2" t="s">
        <v>121</v>
      </c>
      <c r="F57" s="11">
        <v>5600</v>
      </c>
      <c r="G57" s="11">
        <v>0</v>
      </c>
      <c r="H57" s="11">
        <v>5600</v>
      </c>
      <c r="I57" s="4">
        <v>1121</v>
      </c>
      <c r="J57" s="4">
        <v>0</v>
      </c>
      <c r="K57" s="5">
        <v>0</v>
      </c>
      <c r="L57" s="11">
        <v>1121</v>
      </c>
      <c r="M57" s="4">
        <v>4479</v>
      </c>
      <c r="N57" s="3">
        <v>0.799821</v>
      </c>
    </row>
    <row r="58" spans="1:14" x14ac:dyDescent="0.25">
      <c r="A58" s="2" t="s">
        <v>191</v>
      </c>
      <c r="B58" s="2" t="s">
        <v>78</v>
      </c>
      <c r="C58" s="2" t="s">
        <v>118</v>
      </c>
      <c r="D58" s="2" t="s">
        <v>117</v>
      </c>
      <c r="E58" s="2" t="s">
        <v>120</v>
      </c>
      <c r="F58" s="11">
        <v>156.80000000000001</v>
      </c>
      <c r="G58" s="11">
        <v>0</v>
      </c>
      <c r="H58" s="11">
        <v>156.80000000000001</v>
      </c>
      <c r="I58" s="4">
        <v>31.39</v>
      </c>
      <c r="J58" s="4">
        <v>0</v>
      </c>
      <c r="K58" s="5">
        <v>0</v>
      </c>
      <c r="L58" s="11">
        <v>31.39</v>
      </c>
      <c r="M58" s="4">
        <v>125.41</v>
      </c>
      <c r="N58" s="3">
        <v>0.79980899999999999</v>
      </c>
    </row>
    <row r="59" spans="1:14" x14ac:dyDescent="0.25">
      <c r="A59" s="2" t="s">
        <v>190</v>
      </c>
      <c r="B59" s="2" t="s">
        <v>79</v>
      </c>
      <c r="C59" s="2" t="s">
        <v>118</v>
      </c>
      <c r="D59" s="2" t="s">
        <v>117</v>
      </c>
      <c r="E59" s="2" t="s">
        <v>121</v>
      </c>
      <c r="F59" s="11">
        <v>4350</v>
      </c>
      <c r="G59" s="11">
        <v>29.5</v>
      </c>
      <c r="H59" s="11">
        <v>4379.5</v>
      </c>
      <c r="I59" s="4">
        <v>4379.5</v>
      </c>
      <c r="J59" s="4">
        <v>0</v>
      </c>
      <c r="K59" s="5">
        <v>0</v>
      </c>
      <c r="L59" s="11">
        <v>4379.5</v>
      </c>
      <c r="M59" s="4">
        <v>0</v>
      </c>
      <c r="N59" s="3">
        <v>0</v>
      </c>
    </row>
    <row r="60" spans="1:14" x14ac:dyDescent="0.25">
      <c r="A60" s="2" t="s">
        <v>190</v>
      </c>
      <c r="B60" s="2" t="s">
        <v>79</v>
      </c>
      <c r="C60" s="2" t="s">
        <v>118</v>
      </c>
      <c r="D60" s="2" t="s">
        <v>117</v>
      </c>
      <c r="E60" s="2" t="s">
        <v>123</v>
      </c>
      <c r="F60" s="11">
        <v>0</v>
      </c>
      <c r="G60" s="11">
        <v>0</v>
      </c>
      <c r="H60" s="11">
        <v>0</v>
      </c>
      <c r="I60" s="4">
        <v>0</v>
      </c>
      <c r="J60" s="4">
        <v>0</v>
      </c>
      <c r="K60" s="5">
        <v>0</v>
      </c>
      <c r="L60" s="11">
        <v>0</v>
      </c>
      <c r="M60" s="4">
        <v>0</v>
      </c>
      <c r="N60" s="3">
        <v>0</v>
      </c>
    </row>
    <row r="61" spans="1:14" x14ac:dyDescent="0.25">
      <c r="A61" s="2" t="s">
        <v>190</v>
      </c>
      <c r="B61" s="2" t="s">
        <v>79</v>
      </c>
      <c r="C61" s="2" t="s">
        <v>118</v>
      </c>
      <c r="D61" s="2" t="s">
        <v>117</v>
      </c>
      <c r="E61" s="2" t="s">
        <v>120</v>
      </c>
      <c r="F61" s="11">
        <v>241.5</v>
      </c>
      <c r="G61" s="11">
        <v>0</v>
      </c>
      <c r="H61" s="11">
        <v>241.5</v>
      </c>
      <c r="I61" s="4">
        <v>203.71</v>
      </c>
      <c r="J61" s="4">
        <v>0</v>
      </c>
      <c r="K61" s="5">
        <v>0</v>
      </c>
      <c r="L61" s="11">
        <v>203.71</v>
      </c>
      <c r="M61" s="4">
        <v>37.79</v>
      </c>
      <c r="N61" s="3">
        <v>0.15648000000000001</v>
      </c>
    </row>
    <row r="62" spans="1:14" x14ac:dyDescent="0.25">
      <c r="A62" s="2" t="s">
        <v>190</v>
      </c>
      <c r="B62" s="2" t="s">
        <v>79</v>
      </c>
      <c r="C62" s="2" t="s">
        <v>118</v>
      </c>
      <c r="D62" s="2" t="s">
        <v>117</v>
      </c>
      <c r="E62" s="2" t="s">
        <v>116</v>
      </c>
      <c r="F62" s="11">
        <v>4275</v>
      </c>
      <c r="G62" s="11">
        <v>-29.5</v>
      </c>
      <c r="H62" s="11">
        <v>4245.5</v>
      </c>
      <c r="I62" s="4">
        <v>2896.08</v>
      </c>
      <c r="J62" s="4">
        <v>0</v>
      </c>
      <c r="K62" s="5">
        <v>0</v>
      </c>
      <c r="L62" s="11">
        <v>2896.08</v>
      </c>
      <c r="M62" s="4">
        <v>1349.42</v>
      </c>
      <c r="N62" s="3">
        <v>0.31784699999999999</v>
      </c>
    </row>
    <row r="63" spans="1:14" x14ac:dyDescent="0.25">
      <c r="A63" s="2" t="s">
        <v>189</v>
      </c>
      <c r="B63" s="2" t="s">
        <v>80</v>
      </c>
      <c r="C63" s="2" t="s">
        <v>410</v>
      </c>
      <c r="D63" s="2" t="s">
        <v>117</v>
      </c>
      <c r="E63" s="2" t="s">
        <v>121</v>
      </c>
      <c r="F63" s="11">
        <v>0</v>
      </c>
      <c r="G63" s="11">
        <v>2000</v>
      </c>
      <c r="H63" s="11">
        <v>2000</v>
      </c>
      <c r="I63" s="4">
        <v>2000</v>
      </c>
      <c r="J63" s="4">
        <v>0</v>
      </c>
      <c r="K63" s="5">
        <v>0</v>
      </c>
      <c r="L63" s="11">
        <v>2000</v>
      </c>
      <c r="M63" s="4">
        <v>0</v>
      </c>
      <c r="N63" s="3">
        <v>0</v>
      </c>
    </row>
    <row r="64" spans="1:14" x14ac:dyDescent="0.25">
      <c r="A64" s="2" t="s">
        <v>189</v>
      </c>
      <c r="B64" s="2" t="s">
        <v>80</v>
      </c>
      <c r="C64" s="2" t="s">
        <v>118</v>
      </c>
      <c r="D64" s="2" t="s">
        <v>117</v>
      </c>
      <c r="E64" s="2" t="s">
        <v>121</v>
      </c>
      <c r="F64" s="11">
        <v>6644</v>
      </c>
      <c r="G64" s="11">
        <v>-1164.98</v>
      </c>
      <c r="H64" s="11">
        <v>5479.02</v>
      </c>
      <c r="I64" s="4">
        <v>4911.57</v>
      </c>
      <c r="J64" s="4">
        <v>0</v>
      </c>
      <c r="K64" s="5">
        <v>0</v>
      </c>
      <c r="L64" s="11">
        <v>4911.57</v>
      </c>
      <c r="M64" s="4">
        <v>567.45000000000005</v>
      </c>
      <c r="N64" s="3">
        <v>0.10356799999999999</v>
      </c>
    </row>
    <row r="65" spans="1:14" x14ac:dyDescent="0.25">
      <c r="A65" s="2" t="s">
        <v>189</v>
      </c>
      <c r="B65" s="2" t="s">
        <v>80</v>
      </c>
      <c r="C65" s="2" t="s">
        <v>118</v>
      </c>
      <c r="D65" s="2" t="s">
        <v>117</v>
      </c>
      <c r="E65" s="2" t="s">
        <v>120</v>
      </c>
      <c r="F65" s="11">
        <v>333.03</v>
      </c>
      <c r="G65" s="11">
        <v>23.38</v>
      </c>
      <c r="H65" s="11">
        <v>356.41</v>
      </c>
      <c r="I65" s="4">
        <v>297.97000000000003</v>
      </c>
      <c r="J65" s="4">
        <v>0</v>
      </c>
      <c r="K65" s="5">
        <v>0</v>
      </c>
      <c r="L65" s="11">
        <v>297.97000000000003</v>
      </c>
      <c r="M65" s="4">
        <v>58.44</v>
      </c>
      <c r="N65" s="3">
        <v>0.163968</v>
      </c>
    </row>
    <row r="66" spans="1:14" x14ac:dyDescent="0.25">
      <c r="A66" s="2" t="s">
        <v>189</v>
      </c>
      <c r="B66" s="2" t="s">
        <v>80</v>
      </c>
      <c r="C66" s="2" t="s">
        <v>118</v>
      </c>
      <c r="D66" s="2" t="s">
        <v>117</v>
      </c>
      <c r="E66" s="2" t="s">
        <v>116</v>
      </c>
      <c r="F66" s="11">
        <v>5250</v>
      </c>
      <c r="G66" s="11">
        <v>0</v>
      </c>
      <c r="H66" s="11">
        <v>5250</v>
      </c>
      <c r="I66" s="4">
        <v>3730</v>
      </c>
      <c r="J66" s="4">
        <v>0</v>
      </c>
      <c r="K66" s="5">
        <v>0</v>
      </c>
      <c r="L66" s="11">
        <v>3730</v>
      </c>
      <c r="M66" s="4">
        <v>1520</v>
      </c>
      <c r="N66" s="3">
        <v>0.289524</v>
      </c>
    </row>
    <row r="67" spans="1:14" x14ac:dyDescent="0.25">
      <c r="A67" s="2" t="s">
        <v>188</v>
      </c>
      <c r="B67" s="2" t="s">
        <v>81</v>
      </c>
      <c r="C67" s="2" t="s">
        <v>118</v>
      </c>
      <c r="D67" s="2" t="s">
        <v>117</v>
      </c>
      <c r="E67" s="2" t="s">
        <v>121</v>
      </c>
      <c r="F67" s="11">
        <v>1700</v>
      </c>
      <c r="G67" s="11">
        <v>0</v>
      </c>
      <c r="H67" s="11">
        <v>1700</v>
      </c>
      <c r="I67" s="4">
        <v>1210.0999999999999</v>
      </c>
      <c r="J67" s="4">
        <v>0</v>
      </c>
      <c r="K67" s="5">
        <v>0</v>
      </c>
      <c r="L67" s="11">
        <v>1210.0999999999999</v>
      </c>
      <c r="M67" s="4">
        <v>489.9</v>
      </c>
      <c r="N67" s="3">
        <v>0.28817599999999999</v>
      </c>
    </row>
    <row r="68" spans="1:14" x14ac:dyDescent="0.25">
      <c r="A68" s="2" t="s">
        <v>188</v>
      </c>
      <c r="B68" s="2" t="s">
        <v>81</v>
      </c>
      <c r="C68" s="2" t="s">
        <v>118</v>
      </c>
      <c r="D68" s="2" t="s">
        <v>117</v>
      </c>
      <c r="E68" s="2" t="s">
        <v>120</v>
      </c>
      <c r="F68" s="11">
        <v>47.6</v>
      </c>
      <c r="G68" s="11">
        <v>0</v>
      </c>
      <c r="H68" s="11">
        <v>47.6</v>
      </c>
      <c r="I68" s="11">
        <v>33.880000000000003</v>
      </c>
      <c r="J68" s="11">
        <v>0</v>
      </c>
      <c r="K68" s="11">
        <v>0</v>
      </c>
      <c r="L68" s="11">
        <v>33.880000000000003</v>
      </c>
      <c r="M68" s="11">
        <v>13.72</v>
      </c>
      <c r="N68" s="11">
        <v>0.28823500000000002</v>
      </c>
    </row>
    <row r="69" spans="1:14" x14ac:dyDescent="0.25">
      <c r="A69" s="2" t="s">
        <v>187</v>
      </c>
      <c r="B69" s="2" t="s">
        <v>30</v>
      </c>
      <c r="C69" s="2" t="s">
        <v>411</v>
      </c>
      <c r="D69" s="2" t="s">
        <v>117</v>
      </c>
      <c r="E69" s="2" t="s">
        <v>121</v>
      </c>
      <c r="F69" s="11">
        <v>0</v>
      </c>
      <c r="G69" s="11">
        <v>2970</v>
      </c>
      <c r="H69" s="11">
        <v>2970</v>
      </c>
      <c r="I69" s="11">
        <v>2700</v>
      </c>
      <c r="J69" s="11">
        <v>0</v>
      </c>
      <c r="K69" s="11">
        <v>0</v>
      </c>
      <c r="L69" s="11">
        <v>2700</v>
      </c>
      <c r="M69" s="11">
        <v>270</v>
      </c>
      <c r="N69" s="11">
        <v>9.0909000000000004E-2</v>
      </c>
    </row>
    <row r="70" spans="1:14" x14ac:dyDescent="0.25">
      <c r="A70" s="2" t="s">
        <v>187</v>
      </c>
      <c r="B70" s="2" t="s">
        <v>30</v>
      </c>
      <c r="C70" s="2" t="s">
        <v>118</v>
      </c>
      <c r="D70" s="2" t="s">
        <v>117</v>
      </c>
      <c r="E70" s="2" t="s">
        <v>121</v>
      </c>
      <c r="F70" s="11">
        <v>101200</v>
      </c>
      <c r="G70" s="11">
        <v>36344.17</v>
      </c>
      <c r="H70" s="11">
        <v>137544.17000000001</v>
      </c>
      <c r="I70" s="11">
        <v>114725.33</v>
      </c>
      <c r="J70" s="11">
        <v>759.24</v>
      </c>
      <c r="K70" s="11">
        <v>0</v>
      </c>
      <c r="L70" s="11">
        <v>115484.57</v>
      </c>
      <c r="M70" s="11">
        <v>22059.599999999999</v>
      </c>
      <c r="N70" s="11">
        <v>0.160382</v>
      </c>
    </row>
    <row r="71" spans="1:14" x14ac:dyDescent="0.25">
      <c r="A71" s="2" t="s">
        <v>187</v>
      </c>
      <c r="B71" s="2" t="s">
        <v>30</v>
      </c>
      <c r="C71" s="2" t="s">
        <v>118</v>
      </c>
      <c r="D71" s="2" t="s">
        <v>117</v>
      </c>
      <c r="E71" s="2" t="s">
        <v>120</v>
      </c>
      <c r="F71" s="11">
        <v>10302.290000000001</v>
      </c>
      <c r="G71" s="11">
        <v>-800.99</v>
      </c>
      <c r="H71" s="11">
        <v>9501.2999999999993</v>
      </c>
      <c r="I71" s="11">
        <v>7458.92</v>
      </c>
      <c r="J71" s="11">
        <v>0</v>
      </c>
      <c r="K71" s="11">
        <v>0</v>
      </c>
      <c r="L71" s="11">
        <v>7458.92</v>
      </c>
      <c r="M71" s="11">
        <v>2042.38</v>
      </c>
      <c r="N71" s="11">
        <v>0.21495800000000001</v>
      </c>
    </row>
    <row r="72" spans="1:14" x14ac:dyDescent="0.25">
      <c r="A72" s="2" t="s">
        <v>187</v>
      </c>
      <c r="B72" s="2" t="s">
        <v>30</v>
      </c>
      <c r="C72" s="2" t="s">
        <v>118</v>
      </c>
      <c r="D72" s="2" t="s">
        <v>117</v>
      </c>
      <c r="E72" s="2" t="s">
        <v>116</v>
      </c>
      <c r="F72" s="11">
        <v>139650.5</v>
      </c>
      <c r="G72" s="11">
        <v>-28606.94</v>
      </c>
      <c r="H72" s="11">
        <v>111043.56</v>
      </c>
      <c r="I72" s="4">
        <v>67983.66</v>
      </c>
      <c r="J72" s="4">
        <v>0</v>
      </c>
      <c r="K72" s="5">
        <v>0</v>
      </c>
      <c r="L72" s="11">
        <v>67983.66</v>
      </c>
      <c r="M72" s="4">
        <v>43059.9</v>
      </c>
      <c r="N72" s="3">
        <v>0.38777499999999998</v>
      </c>
    </row>
    <row r="73" spans="1:14" x14ac:dyDescent="0.25">
      <c r="A73" s="2" t="s">
        <v>187</v>
      </c>
      <c r="B73" s="2" t="s">
        <v>30</v>
      </c>
      <c r="C73" s="2" t="s">
        <v>118</v>
      </c>
      <c r="D73" s="2" t="s">
        <v>117</v>
      </c>
      <c r="E73" s="2" t="s">
        <v>125</v>
      </c>
      <c r="F73" s="11">
        <v>127088.49</v>
      </c>
      <c r="G73" s="11">
        <v>-39314.17</v>
      </c>
      <c r="H73" s="11">
        <v>87774.32</v>
      </c>
      <c r="I73" s="4">
        <v>80981.13</v>
      </c>
      <c r="J73" s="4">
        <v>0</v>
      </c>
      <c r="K73" s="5">
        <v>0</v>
      </c>
      <c r="L73" s="11">
        <v>80981.13</v>
      </c>
      <c r="M73" s="4">
        <v>6793.19</v>
      </c>
      <c r="N73" s="3">
        <v>7.7394000000000004E-2</v>
      </c>
    </row>
    <row r="74" spans="1:14" x14ac:dyDescent="0.25">
      <c r="A74" s="2" t="s">
        <v>186</v>
      </c>
      <c r="B74" s="2" t="s">
        <v>88</v>
      </c>
      <c r="C74" s="2" t="s">
        <v>118</v>
      </c>
      <c r="D74" s="2" t="s">
        <v>117</v>
      </c>
      <c r="E74" s="2" t="s">
        <v>121</v>
      </c>
      <c r="F74" s="11">
        <v>7620</v>
      </c>
      <c r="G74" s="11">
        <v>0</v>
      </c>
      <c r="H74" s="11">
        <v>7620</v>
      </c>
      <c r="I74" s="4">
        <v>1114.47</v>
      </c>
      <c r="J74" s="4">
        <v>0</v>
      </c>
      <c r="K74" s="5">
        <v>0</v>
      </c>
      <c r="L74" s="11">
        <v>1114.47</v>
      </c>
      <c r="M74" s="4">
        <v>6505.53</v>
      </c>
      <c r="N74" s="3">
        <v>0.85374399999999995</v>
      </c>
    </row>
    <row r="75" spans="1:14" x14ac:dyDescent="0.25">
      <c r="A75" s="2" t="s">
        <v>186</v>
      </c>
      <c r="B75" s="2" t="s">
        <v>88</v>
      </c>
      <c r="C75" s="2" t="s">
        <v>118</v>
      </c>
      <c r="D75" s="2" t="s">
        <v>117</v>
      </c>
      <c r="E75" s="2" t="s">
        <v>120</v>
      </c>
      <c r="F75" s="11">
        <v>213.36</v>
      </c>
      <c r="G75" s="11">
        <v>0</v>
      </c>
      <c r="H75" s="11">
        <v>213.36</v>
      </c>
      <c r="I75" s="4">
        <v>31.21</v>
      </c>
      <c r="J75" s="4">
        <v>0</v>
      </c>
      <c r="K75" s="5">
        <v>0</v>
      </c>
      <c r="L75" s="11">
        <v>31.21</v>
      </c>
      <c r="M75" s="4">
        <v>182.15</v>
      </c>
      <c r="N75" s="3">
        <v>0.85372099999999995</v>
      </c>
    </row>
    <row r="76" spans="1:14" x14ac:dyDescent="0.25">
      <c r="A76" s="2" t="s">
        <v>185</v>
      </c>
      <c r="B76" s="2" t="s">
        <v>31</v>
      </c>
      <c r="C76" s="2" t="s">
        <v>118</v>
      </c>
      <c r="D76" s="2" t="s">
        <v>117</v>
      </c>
      <c r="E76" s="2" t="s">
        <v>121</v>
      </c>
      <c r="F76" s="11">
        <v>90500</v>
      </c>
      <c r="G76" s="11">
        <v>0</v>
      </c>
      <c r="H76" s="11">
        <v>90500</v>
      </c>
      <c r="I76" s="4">
        <v>56845.04</v>
      </c>
      <c r="J76" s="4">
        <v>0</v>
      </c>
      <c r="K76" s="5">
        <v>0</v>
      </c>
      <c r="L76" s="11">
        <v>56845.04</v>
      </c>
      <c r="M76" s="4">
        <v>33654.959999999999</v>
      </c>
      <c r="N76" s="3">
        <v>0.37187799999999999</v>
      </c>
    </row>
    <row r="77" spans="1:14" x14ac:dyDescent="0.25">
      <c r="A77" s="2" t="s">
        <v>185</v>
      </c>
      <c r="B77" s="2" t="s">
        <v>31</v>
      </c>
      <c r="C77" s="2" t="s">
        <v>118</v>
      </c>
      <c r="D77" s="2" t="s">
        <v>117</v>
      </c>
      <c r="E77" s="2" t="s">
        <v>120</v>
      </c>
      <c r="F77" s="11">
        <v>3143.84</v>
      </c>
      <c r="G77" s="11">
        <v>0</v>
      </c>
      <c r="H77" s="11">
        <v>3143.84</v>
      </c>
      <c r="I77" s="11">
        <v>2092.41</v>
      </c>
      <c r="J77" s="11">
        <v>0</v>
      </c>
      <c r="K77" s="11">
        <v>0</v>
      </c>
      <c r="L77" s="11">
        <v>2092.41</v>
      </c>
      <c r="M77" s="11">
        <v>1051.43</v>
      </c>
      <c r="N77" s="11">
        <v>0.33444099999999999</v>
      </c>
    </row>
    <row r="78" spans="1:14" x14ac:dyDescent="0.25">
      <c r="A78" s="2" t="s">
        <v>185</v>
      </c>
      <c r="B78" s="2" t="s">
        <v>31</v>
      </c>
      <c r="C78" s="2" t="s">
        <v>118</v>
      </c>
      <c r="D78" s="2" t="s">
        <v>117</v>
      </c>
      <c r="E78" s="2" t="s">
        <v>116</v>
      </c>
      <c r="F78" s="11">
        <v>21780</v>
      </c>
      <c r="G78" s="11">
        <v>0</v>
      </c>
      <c r="H78" s="11">
        <v>21780</v>
      </c>
      <c r="I78" s="11">
        <v>17883.830000000002</v>
      </c>
      <c r="J78" s="11">
        <v>0</v>
      </c>
      <c r="K78" s="11">
        <v>0</v>
      </c>
      <c r="L78" s="11">
        <v>17883.830000000002</v>
      </c>
      <c r="M78" s="11">
        <v>3896.17</v>
      </c>
      <c r="N78" s="11">
        <v>0.17888799999999999</v>
      </c>
    </row>
    <row r="79" spans="1:14" x14ac:dyDescent="0.25">
      <c r="A79" s="2" t="s">
        <v>184</v>
      </c>
      <c r="B79" s="2" t="s">
        <v>32</v>
      </c>
      <c r="C79" s="2" t="s">
        <v>408</v>
      </c>
      <c r="D79" s="2" t="s">
        <v>117</v>
      </c>
      <c r="E79" s="2" t="s">
        <v>121</v>
      </c>
      <c r="F79" s="11">
        <v>0</v>
      </c>
      <c r="G79" s="11">
        <v>20040.16</v>
      </c>
      <c r="H79" s="11">
        <v>20040.16</v>
      </c>
      <c r="I79" s="11">
        <v>17141.16</v>
      </c>
      <c r="J79" s="11">
        <v>0</v>
      </c>
      <c r="K79" s="11">
        <v>0</v>
      </c>
      <c r="L79" s="11">
        <v>17141.16</v>
      </c>
      <c r="M79" s="11">
        <v>2899</v>
      </c>
      <c r="N79" s="11">
        <v>0.14466000000000001</v>
      </c>
    </row>
    <row r="80" spans="1:14" x14ac:dyDescent="0.25">
      <c r="A80" s="2" t="s">
        <v>184</v>
      </c>
      <c r="B80" s="2" t="s">
        <v>32</v>
      </c>
      <c r="C80" s="2" t="s">
        <v>118</v>
      </c>
      <c r="D80" s="2" t="s">
        <v>117</v>
      </c>
      <c r="E80" s="2" t="s">
        <v>121</v>
      </c>
      <c r="F80" s="11">
        <v>0</v>
      </c>
      <c r="G80" s="11">
        <v>21860</v>
      </c>
      <c r="H80" s="11">
        <v>21860</v>
      </c>
      <c r="I80" s="11">
        <v>21860</v>
      </c>
      <c r="J80" s="11">
        <v>0</v>
      </c>
      <c r="K80" s="11">
        <v>0</v>
      </c>
      <c r="L80" s="11">
        <v>21860</v>
      </c>
      <c r="M80" s="11">
        <v>0</v>
      </c>
      <c r="N80" s="11">
        <v>0</v>
      </c>
    </row>
    <row r="81" spans="1:14" x14ac:dyDescent="0.25">
      <c r="A81" s="2" t="s">
        <v>184</v>
      </c>
      <c r="B81" s="2" t="s">
        <v>32</v>
      </c>
      <c r="C81" s="2" t="s">
        <v>118</v>
      </c>
      <c r="D81" s="2" t="s">
        <v>117</v>
      </c>
      <c r="E81" s="2" t="s">
        <v>123</v>
      </c>
      <c r="F81" s="11">
        <v>1753384</v>
      </c>
      <c r="G81" s="11">
        <v>0</v>
      </c>
      <c r="H81" s="11">
        <v>1753384</v>
      </c>
      <c r="I81" s="4">
        <v>1652384</v>
      </c>
      <c r="J81" s="4">
        <v>0</v>
      </c>
      <c r="K81" s="5">
        <v>0</v>
      </c>
      <c r="L81" s="11">
        <v>1652384</v>
      </c>
      <c r="M81" s="4">
        <v>101000</v>
      </c>
      <c r="N81" s="3">
        <v>5.7603000000000001E-2</v>
      </c>
    </row>
    <row r="82" spans="1:14" x14ac:dyDescent="0.25">
      <c r="A82" s="2" t="s">
        <v>184</v>
      </c>
      <c r="B82" s="2" t="s">
        <v>32</v>
      </c>
      <c r="C82" s="2" t="s">
        <v>118</v>
      </c>
      <c r="D82" s="2" t="s">
        <v>117</v>
      </c>
      <c r="E82" s="2" t="s">
        <v>120</v>
      </c>
      <c r="F82" s="11">
        <v>0</v>
      </c>
      <c r="G82" s="11">
        <v>1173.2</v>
      </c>
      <c r="H82" s="11">
        <v>1173.2</v>
      </c>
      <c r="I82" s="4">
        <v>102092.03</v>
      </c>
      <c r="J82" s="4">
        <v>0</v>
      </c>
      <c r="K82" s="5">
        <v>0</v>
      </c>
      <c r="L82" s="11">
        <v>102092.03</v>
      </c>
      <c r="M82" s="4">
        <v>-100918.83</v>
      </c>
      <c r="N82" s="3">
        <v>-86.020140999999995</v>
      </c>
    </row>
    <row r="83" spans="1:14" x14ac:dyDescent="0.25">
      <c r="A83" s="2" t="s">
        <v>183</v>
      </c>
      <c r="B83" s="2" t="s">
        <v>33</v>
      </c>
      <c r="C83" s="2" t="s">
        <v>118</v>
      </c>
      <c r="D83" s="2" t="s">
        <v>117</v>
      </c>
      <c r="E83" s="2" t="s">
        <v>121</v>
      </c>
      <c r="F83" s="11">
        <v>4500</v>
      </c>
      <c r="G83" s="11">
        <v>-1945.53</v>
      </c>
      <c r="H83" s="11">
        <v>2554.4699999999998</v>
      </c>
      <c r="I83" s="4">
        <v>1719.5</v>
      </c>
      <c r="J83" s="4">
        <v>0</v>
      </c>
      <c r="K83" s="5">
        <v>0</v>
      </c>
      <c r="L83" s="11">
        <v>1719.5</v>
      </c>
      <c r="M83" s="4">
        <v>834.97</v>
      </c>
      <c r="N83" s="3">
        <v>0.32686599999999999</v>
      </c>
    </row>
    <row r="84" spans="1:14" x14ac:dyDescent="0.25">
      <c r="A84" s="2" t="s">
        <v>183</v>
      </c>
      <c r="B84" s="2" t="s">
        <v>33</v>
      </c>
      <c r="C84" s="2" t="s">
        <v>118</v>
      </c>
      <c r="D84" s="2" t="s">
        <v>117</v>
      </c>
      <c r="E84" s="2" t="s">
        <v>120</v>
      </c>
      <c r="F84" s="11">
        <v>126</v>
      </c>
      <c r="G84" s="11">
        <v>-54.47</v>
      </c>
      <c r="H84" s="11">
        <v>71.53</v>
      </c>
      <c r="I84" s="4">
        <v>48.15</v>
      </c>
      <c r="J84" s="4">
        <v>0</v>
      </c>
      <c r="K84" s="5">
        <v>0</v>
      </c>
      <c r="L84" s="11">
        <v>48.15</v>
      </c>
      <c r="M84" s="4">
        <v>23.38</v>
      </c>
      <c r="N84" s="3">
        <v>0.32685599999999998</v>
      </c>
    </row>
    <row r="85" spans="1:14" x14ac:dyDescent="0.25">
      <c r="A85" s="2" t="s">
        <v>182</v>
      </c>
      <c r="B85" s="2" t="s">
        <v>89</v>
      </c>
      <c r="C85" s="2" t="s">
        <v>118</v>
      </c>
      <c r="D85" s="2" t="s">
        <v>117</v>
      </c>
      <c r="E85" s="2" t="s">
        <v>121</v>
      </c>
      <c r="F85" s="11">
        <v>7200</v>
      </c>
      <c r="G85" s="11">
        <v>0</v>
      </c>
      <c r="H85" s="11">
        <v>7200</v>
      </c>
      <c r="I85" s="4">
        <v>5791.46</v>
      </c>
      <c r="J85" s="4">
        <v>0</v>
      </c>
      <c r="K85" s="5">
        <v>0</v>
      </c>
      <c r="L85" s="11">
        <v>5791.46</v>
      </c>
      <c r="M85" s="4">
        <v>1408.54</v>
      </c>
      <c r="N85" s="3">
        <v>0.195631</v>
      </c>
    </row>
    <row r="86" spans="1:14" x14ac:dyDescent="0.25">
      <c r="A86" s="2" t="s">
        <v>182</v>
      </c>
      <c r="B86" s="2" t="s">
        <v>89</v>
      </c>
      <c r="C86" s="2" t="s">
        <v>118</v>
      </c>
      <c r="D86" s="2" t="s">
        <v>117</v>
      </c>
      <c r="E86" s="2" t="s">
        <v>120</v>
      </c>
      <c r="F86" s="11">
        <v>201.6</v>
      </c>
      <c r="G86" s="11">
        <v>0</v>
      </c>
      <c r="H86" s="11">
        <v>201.6</v>
      </c>
      <c r="I86" s="4">
        <v>162.16999999999999</v>
      </c>
      <c r="J86" s="4">
        <v>0</v>
      </c>
      <c r="K86" s="5">
        <v>0</v>
      </c>
      <c r="L86" s="11">
        <v>162.16999999999999</v>
      </c>
      <c r="M86" s="4">
        <v>39.43</v>
      </c>
      <c r="N86" s="3">
        <v>0.19558500000000001</v>
      </c>
    </row>
    <row r="87" spans="1:14" x14ac:dyDescent="0.25">
      <c r="A87" s="2" t="s">
        <v>181</v>
      </c>
      <c r="B87" s="2" t="s">
        <v>63</v>
      </c>
      <c r="C87" s="2" t="s">
        <v>118</v>
      </c>
      <c r="D87" s="2" t="s">
        <v>117</v>
      </c>
      <c r="E87" s="2" t="s">
        <v>121</v>
      </c>
      <c r="F87" s="11">
        <v>105835</v>
      </c>
      <c r="G87" s="11">
        <v>-1966.5</v>
      </c>
      <c r="H87" s="11">
        <v>103868.5</v>
      </c>
      <c r="I87" s="4">
        <v>73761.649999999994</v>
      </c>
      <c r="J87" s="4">
        <v>7327</v>
      </c>
      <c r="K87" s="5">
        <v>0</v>
      </c>
      <c r="L87" s="11">
        <v>81088.649999999994</v>
      </c>
      <c r="M87" s="4">
        <v>22779.85</v>
      </c>
      <c r="N87" s="3">
        <v>0.21931400000000001</v>
      </c>
    </row>
    <row r="88" spans="1:14" x14ac:dyDescent="0.25">
      <c r="A88" s="2" t="s">
        <v>181</v>
      </c>
      <c r="B88" s="2" t="s">
        <v>63</v>
      </c>
      <c r="C88" s="2" t="s">
        <v>118</v>
      </c>
      <c r="D88" s="2" t="s">
        <v>117</v>
      </c>
      <c r="E88" s="2" t="s">
        <v>120</v>
      </c>
      <c r="F88" s="11">
        <v>2963.38</v>
      </c>
      <c r="G88" s="11">
        <v>0</v>
      </c>
      <c r="H88" s="11">
        <v>2963.38</v>
      </c>
      <c r="I88" s="4">
        <v>2117.36</v>
      </c>
      <c r="J88" s="4">
        <v>0</v>
      </c>
      <c r="K88" s="5">
        <v>0</v>
      </c>
      <c r="L88" s="11">
        <v>2117.36</v>
      </c>
      <c r="M88" s="4">
        <v>846.02</v>
      </c>
      <c r="N88" s="3">
        <v>0.28549200000000002</v>
      </c>
    </row>
    <row r="89" spans="1:14" x14ac:dyDescent="0.25">
      <c r="A89" s="2" t="s">
        <v>181</v>
      </c>
      <c r="B89" s="2" t="s">
        <v>63</v>
      </c>
      <c r="C89" s="2" t="s">
        <v>118</v>
      </c>
      <c r="D89" s="2" t="s">
        <v>117</v>
      </c>
      <c r="E89" s="2" t="s">
        <v>116</v>
      </c>
      <c r="F89" s="11">
        <v>0</v>
      </c>
      <c r="G89" s="11">
        <v>1966.5</v>
      </c>
      <c r="H89" s="11">
        <v>1966.5</v>
      </c>
      <c r="I89" s="4">
        <v>1858.5</v>
      </c>
      <c r="J89" s="4">
        <v>0</v>
      </c>
      <c r="K89" s="5">
        <v>0</v>
      </c>
      <c r="L89" s="11">
        <v>1858.5</v>
      </c>
      <c r="M89" s="4">
        <v>108</v>
      </c>
      <c r="N89" s="3">
        <v>5.4919999999999997E-2</v>
      </c>
    </row>
    <row r="90" spans="1:14" x14ac:dyDescent="0.25">
      <c r="A90" s="2" t="s">
        <v>180</v>
      </c>
      <c r="B90" s="2" t="s">
        <v>90</v>
      </c>
      <c r="C90" s="2" t="s">
        <v>118</v>
      </c>
      <c r="D90" s="2" t="s">
        <v>117</v>
      </c>
      <c r="E90" s="2" t="s">
        <v>121</v>
      </c>
      <c r="F90" s="11">
        <v>2188</v>
      </c>
      <c r="G90" s="11">
        <v>27227.63</v>
      </c>
      <c r="H90" s="11">
        <v>29415.63</v>
      </c>
      <c r="I90" s="4">
        <v>28440.51</v>
      </c>
      <c r="J90" s="4">
        <v>0</v>
      </c>
      <c r="K90" s="5">
        <v>0</v>
      </c>
      <c r="L90" s="11">
        <v>28440.51</v>
      </c>
      <c r="M90" s="4">
        <v>975.12</v>
      </c>
      <c r="N90" s="3">
        <v>3.3149999999999999E-2</v>
      </c>
    </row>
    <row r="91" spans="1:14" x14ac:dyDescent="0.25">
      <c r="A91" s="2" t="s">
        <v>180</v>
      </c>
      <c r="B91" s="2" t="s">
        <v>90</v>
      </c>
      <c r="C91" s="2" t="s">
        <v>118</v>
      </c>
      <c r="D91" s="2" t="s">
        <v>117</v>
      </c>
      <c r="E91" s="2" t="s">
        <v>120</v>
      </c>
      <c r="F91" s="11">
        <v>204.62</v>
      </c>
      <c r="G91" s="11">
        <v>762.37</v>
      </c>
      <c r="H91" s="11">
        <v>966.99</v>
      </c>
      <c r="I91" s="4">
        <v>913.43</v>
      </c>
      <c r="J91" s="4">
        <v>0</v>
      </c>
      <c r="K91" s="5">
        <v>0</v>
      </c>
      <c r="L91" s="11">
        <v>913.43</v>
      </c>
      <c r="M91" s="4">
        <v>53.56</v>
      </c>
      <c r="N91" s="3">
        <v>5.5388E-2</v>
      </c>
    </row>
    <row r="92" spans="1:14" x14ac:dyDescent="0.25">
      <c r="A92" s="2" t="s">
        <v>180</v>
      </c>
      <c r="B92" s="2" t="s">
        <v>90</v>
      </c>
      <c r="C92" s="2" t="s">
        <v>118</v>
      </c>
      <c r="D92" s="2" t="s">
        <v>117</v>
      </c>
      <c r="E92" s="2" t="s">
        <v>116</v>
      </c>
      <c r="F92" s="11">
        <v>5120</v>
      </c>
      <c r="G92" s="11">
        <v>0</v>
      </c>
      <c r="H92" s="11">
        <v>5120</v>
      </c>
      <c r="I92" s="4">
        <v>4182.13</v>
      </c>
      <c r="J92" s="4">
        <v>0</v>
      </c>
      <c r="K92" s="5">
        <v>0</v>
      </c>
      <c r="L92" s="11">
        <v>4182.13</v>
      </c>
      <c r="M92" s="4">
        <v>937.87</v>
      </c>
      <c r="N92" s="3">
        <v>0.18317800000000001</v>
      </c>
    </row>
    <row r="93" spans="1:14" x14ac:dyDescent="0.25">
      <c r="A93" s="2" t="s">
        <v>179</v>
      </c>
      <c r="B93" s="2" t="s">
        <v>64</v>
      </c>
      <c r="C93" s="2" t="s">
        <v>118</v>
      </c>
      <c r="D93" s="2" t="s">
        <v>117</v>
      </c>
      <c r="E93" s="2" t="s">
        <v>121</v>
      </c>
      <c r="F93" s="11">
        <v>5000</v>
      </c>
      <c r="G93" s="11">
        <v>9727.6200000000008</v>
      </c>
      <c r="H93" s="11">
        <v>14727.62</v>
      </c>
      <c r="I93" s="4">
        <v>7014.08</v>
      </c>
      <c r="J93" s="4">
        <v>0</v>
      </c>
      <c r="K93" s="5">
        <v>0</v>
      </c>
      <c r="L93" s="11">
        <v>7014.08</v>
      </c>
      <c r="M93" s="4">
        <v>7713.54</v>
      </c>
      <c r="N93" s="3">
        <v>0.52374699999999996</v>
      </c>
    </row>
    <row r="94" spans="1:14" x14ac:dyDescent="0.25">
      <c r="A94" s="2" t="s">
        <v>179</v>
      </c>
      <c r="B94" s="2" t="s">
        <v>64</v>
      </c>
      <c r="C94" s="2" t="s">
        <v>118</v>
      </c>
      <c r="D94" s="2" t="s">
        <v>117</v>
      </c>
      <c r="E94" s="2" t="s">
        <v>120</v>
      </c>
      <c r="F94" s="11">
        <v>140</v>
      </c>
      <c r="G94" s="11">
        <v>272.38</v>
      </c>
      <c r="H94" s="11">
        <v>412.38</v>
      </c>
      <c r="I94" s="4">
        <v>196.39</v>
      </c>
      <c r="J94" s="4">
        <v>0</v>
      </c>
      <c r="K94" s="5">
        <v>0</v>
      </c>
      <c r="L94" s="11">
        <v>196.39</v>
      </c>
      <c r="M94" s="4">
        <v>215.99</v>
      </c>
      <c r="N94" s="3">
        <v>0.52376400000000001</v>
      </c>
    </row>
    <row r="95" spans="1:14" x14ac:dyDescent="0.25">
      <c r="A95" s="2" t="s">
        <v>178</v>
      </c>
      <c r="B95" s="2" t="s">
        <v>82</v>
      </c>
      <c r="C95" s="2" t="s">
        <v>118</v>
      </c>
      <c r="D95" s="2" t="s">
        <v>117</v>
      </c>
      <c r="E95" s="2" t="s">
        <v>121</v>
      </c>
      <c r="F95" s="11">
        <v>19615</v>
      </c>
      <c r="G95" s="11">
        <v>0</v>
      </c>
      <c r="H95" s="11">
        <v>19615</v>
      </c>
      <c r="I95" s="4">
        <v>13094.26</v>
      </c>
      <c r="J95" s="4">
        <v>0</v>
      </c>
      <c r="K95" s="5">
        <v>0</v>
      </c>
      <c r="L95" s="11">
        <v>13094.26</v>
      </c>
      <c r="M95" s="4">
        <v>6520.74</v>
      </c>
      <c r="N95" s="3">
        <v>0.33243600000000001</v>
      </c>
    </row>
    <row r="96" spans="1:14" x14ac:dyDescent="0.25">
      <c r="A96" s="2" t="s">
        <v>178</v>
      </c>
      <c r="B96" s="2" t="s">
        <v>82</v>
      </c>
      <c r="C96" s="2" t="s">
        <v>118</v>
      </c>
      <c r="D96" s="2" t="s">
        <v>117</v>
      </c>
      <c r="E96" s="2" t="s">
        <v>120</v>
      </c>
      <c r="F96" s="11">
        <v>549.22</v>
      </c>
      <c r="G96" s="11">
        <v>0</v>
      </c>
      <c r="H96" s="11">
        <v>549.22</v>
      </c>
      <c r="I96" s="4">
        <v>366.64</v>
      </c>
      <c r="J96" s="4">
        <v>0</v>
      </c>
      <c r="K96" s="5">
        <v>0</v>
      </c>
      <c r="L96" s="11">
        <v>366.64</v>
      </c>
      <c r="M96" s="4">
        <v>182.58</v>
      </c>
      <c r="N96" s="3">
        <v>0.33243499999999998</v>
      </c>
    </row>
    <row r="97" spans="1:14" x14ac:dyDescent="0.25">
      <c r="A97" s="2" t="s">
        <v>177</v>
      </c>
      <c r="B97" s="2" t="s">
        <v>91</v>
      </c>
      <c r="C97" s="2" t="s">
        <v>118</v>
      </c>
      <c r="D97" s="2" t="s">
        <v>117</v>
      </c>
      <c r="E97" s="2" t="s">
        <v>121</v>
      </c>
      <c r="F97" s="11">
        <v>20700</v>
      </c>
      <c r="G97" s="11">
        <v>0</v>
      </c>
      <c r="H97" s="11">
        <v>20700</v>
      </c>
      <c r="I97" s="4">
        <v>13955.09</v>
      </c>
      <c r="J97" s="4">
        <v>0</v>
      </c>
      <c r="K97" s="5">
        <v>0</v>
      </c>
      <c r="L97" s="11">
        <v>13955.09</v>
      </c>
      <c r="M97" s="4">
        <v>6744.91</v>
      </c>
      <c r="N97" s="3">
        <v>0.32584099999999999</v>
      </c>
    </row>
    <row r="98" spans="1:14" x14ac:dyDescent="0.25">
      <c r="A98" s="2" t="s">
        <v>177</v>
      </c>
      <c r="B98" s="2" t="s">
        <v>91</v>
      </c>
      <c r="C98" s="2" t="s">
        <v>118</v>
      </c>
      <c r="D98" s="2" t="s">
        <v>117</v>
      </c>
      <c r="E98" s="2" t="s">
        <v>120</v>
      </c>
      <c r="F98" s="11">
        <v>579.6</v>
      </c>
      <c r="G98" s="11">
        <v>0</v>
      </c>
      <c r="H98" s="11">
        <v>579.6</v>
      </c>
      <c r="I98" s="4">
        <v>390.75</v>
      </c>
      <c r="J98" s="4">
        <v>0</v>
      </c>
      <c r="K98" s="5">
        <v>0</v>
      </c>
      <c r="L98" s="11">
        <v>390.75</v>
      </c>
      <c r="M98" s="4">
        <v>188.85</v>
      </c>
      <c r="N98" s="3">
        <v>0.32582800000000001</v>
      </c>
    </row>
    <row r="99" spans="1:14" x14ac:dyDescent="0.25">
      <c r="A99" s="2" t="s">
        <v>176</v>
      </c>
      <c r="B99" s="2" t="s">
        <v>92</v>
      </c>
      <c r="C99" s="2" t="s">
        <v>118</v>
      </c>
      <c r="D99" s="2" t="s">
        <v>117</v>
      </c>
      <c r="E99" s="2" t="s">
        <v>121</v>
      </c>
      <c r="F99" s="11">
        <v>12000</v>
      </c>
      <c r="G99" s="11">
        <v>0</v>
      </c>
      <c r="H99" s="11">
        <v>12000</v>
      </c>
      <c r="I99" s="4">
        <v>8758.24</v>
      </c>
      <c r="J99" s="4">
        <v>0</v>
      </c>
      <c r="K99" s="5">
        <v>0</v>
      </c>
      <c r="L99" s="11">
        <v>8758.24</v>
      </c>
      <c r="M99" s="4">
        <v>3241.76</v>
      </c>
      <c r="N99" s="3">
        <v>0.27014700000000003</v>
      </c>
    </row>
    <row r="100" spans="1:14" x14ac:dyDescent="0.25">
      <c r="A100" s="2" t="s">
        <v>176</v>
      </c>
      <c r="B100" s="2" t="s">
        <v>92</v>
      </c>
      <c r="C100" s="2" t="s">
        <v>118</v>
      </c>
      <c r="D100" s="2" t="s">
        <v>117</v>
      </c>
      <c r="E100" s="2" t="s">
        <v>120</v>
      </c>
      <c r="F100" s="11">
        <v>336</v>
      </c>
      <c r="G100" s="11">
        <v>0</v>
      </c>
      <c r="H100" s="11">
        <v>336</v>
      </c>
      <c r="I100" s="4">
        <v>245.23</v>
      </c>
      <c r="J100" s="4">
        <v>0</v>
      </c>
      <c r="K100" s="5">
        <v>0</v>
      </c>
      <c r="L100" s="11">
        <v>245.23</v>
      </c>
      <c r="M100" s="4">
        <v>90.77</v>
      </c>
      <c r="N100" s="3">
        <v>0.27014899999999997</v>
      </c>
    </row>
    <row r="101" spans="1:14" x14ac:dyDescent="0.25">
      <c r="A101" s="2" t="s">
        <v>175</v>
      </c>
      <c r="B101" s="2" t="s">
        <v>65</v>
      </c>
      <c r="C101" s="2" t="s">
        <v>118</v>
      </c>
      <c r="D101" s="2" t="s">
        <v>117</v>
      </c>
      <c r="E101" s="2" t="s">
        <v>121</v>
      </c>
      <c r="F101" s="11">
        <v>31900</v>
      </c>
      <c r="G101" s="11">
        <v>0</v>
      </c>
      <c r="H101" s="11">
        <v>31900</v>
      </c>
      <c r="I101" s="4">
        <v>31279.34</v>
      </c>
      <c r="J101" s="4">
        <v>0</v>
      </c>
      <c r="K101" s="5">
        <v>0</v>
      </c>
      <c r="L101" s="11">
        <v>31279.34</v>
      </c>
      <c r="M101" s="4">
        <v>620.66</v>
      </c>
      <c r="N101" s="3">
        <v>1.9456000000000001E-2</v>
      </c>
    </row>
    <row r="102" spans="1:14" x14ac:dyDescent="0.25">
      <c r="A102" s="2" t="s">
        <v>175</v>
      </c>
      <c r="B102" s="2" t="s">
        <v>65</v>
      </c>
      <c r="C102" s="2" t="s">
        <v>118</v>
      </c>
      <c r="D102" s="2" t="s">
        <v>117</v>
      </c>
      <c r="E102" s="2" t="s">
        <v>120</v>
      </c>
      <c r="F102" s="11">
        <v>1449.36</v>
      </c>
      <c r="G102" s="11">
        <v>0</v>
      </c>
      <c r="H102" s="11">
        <v>1449.36</v>
      </c>
      <c r="I102" s="4">
        <v>1279.72</v>
      </c>
      <c r="J102" s="4">
        <v>0</v>
      </c>
      <c r="K102" s="5">
        <v>0</v>
      </c>
      <c r="L102" s="11">
        <v>1279.72</v>
      </c>
      <c r="M102" s="4">
        <v>169.64</v>
      </c>
      <c r="N102" s="3">
        <v>0.117045</v>
      </c>
    </row>
    <row r="103" spans="1:14" x14ac:dyDescent="0.25">
      <c r="A103" s="2" t="s">
        <v>175</v>
      </c>
      <c r="B103" s="2" t="s">
        <v>65</v>
      </c>
      <c r="C103" s="2" t="s">
        <v>118</v>
      </c>
      <c r="D103" s="2" t="s">
        <v>117</v>
      </c>
      <c r="E103" s="2" t="s">
        <v>116</v>
      </c>
      <c r="F103" s="11">
        <v>19863</v>
      </c>
      <c r="G103" s="11">
        <v>0</v>
      </c>
      <c r="H103" s="11">
        <v>19863</v>
      </c>
      <c r="I103" s="4">
        <v>14424.92</v>
      </c>
      <c r="J103" s="4">
        <v>0</v>
      </c>
      <c r="K103" s="5">
        <v>0</v>
      </c>
      <c r="L103" s="11">
        <v>14424.92</v>
      </c>
      <c r="M103" s="4">
        <v>5438.08</v>
      </c>
      <c r="N103" s="3">
        <v>0.27377899999999999</v>
      </c>
    </row>
    <row r="104" spans="1:14" x14ac:dyDescent="0.25">
      <c r="A104" s="2" t="s">
        <v>174</v>
      </c>
      <c r="B104" s="2" t="s">
        <v>93</v>
      </c>
      <c r="C104" s="2" t="s">
        <v>118</v>
      </c>
      <c r="D104" s="2" t="s">
        <v>117</v>
      </c>
      <c r="E104" s="2" t="s">
        <v>121</v>
      </c>
      <c r="F104" s="11">
        <v>4000</v>
      </c>
      <c r="G104" s="11">
        <v>0</v>
      </c>
      <c r="H104" s="11">
        <v>4000</v>
      </c>
      <c r="I104" s="4">
        <v>2156.1799999999998</v>
      </c>
      <c r="J104" s="4">
        <v>0</v>
      </c>
      <c r="K104" s="5">
        <v>0</v>
      </c>
      <c r="L104" s="11">
        <v>2156.1799999999998</v>
      </c>
      <c r="M104" s="4">
        <v>1843.82</v>
      </c>
      <c r="N104" s="3">
        <v>0.460955</v>
      </c>
    </row>
    <row r="105" spans="1:14" x14ac:dyDescent="0.25">
      <c r="A105" s="2" t="s">
        <v>174</v>
      </c>
      <c r="B105" s="2" t="s">
        <v>93</v>
      </c>
      <c r="C105" s="2" t="s">
        <v>118</v>
      </c>
      <c r="D105" s="2" t="s">
        <v>117</v>
      </c>
      <c r="E105" s="2" t="s">
        <v>120</v>
      </c>
      <c r="F105" s="11">
        <v>112</v>
      </c>
      <c r="G105" s="11">
        <v>0</v>
      </c>
      <c r="H105" s="11">
        <v>112</v>
      </c>
      <c r="I105" s="4">
        <v>60.36</v>
      </c>
      <c r="J105" s="4">
        <v>0</v>
      </c>
      <c r="K105" s="5">
        <v>0</v>
      </c>
      <c r="L105" s="11">
        <v>60.36</v>
      </c>
      <c r="M105" s="4">
        <v>51.64</v>
      </c>
      <c r="N105" s="3">
        <v>0.46107100000000001</v>
      </c>
    </row>
    <row r="106" spans="1:14" x14ac:dyDescent="0.25">
      <c r="A106" s="2" t="s">
        <v>173</v>
      </c>
      <c r="B106" s="2" t="s">
        <v>94</v>
      </c>
      <c r="C106" s="2" t="s">
        <v>118</v>
      </c>
      <c r="D106" s="2" t="s">
        <v>117</v>
      </c>
      <c r="E106" s="2" t="s">
        <v>121</v>
      </c>
      <c r="F106" s="11">
        <v>9150</v>
      </c>
      <c r="G106" s="11">
        <v>0</v>
      </c>
      <c r="H106" s="11">
        <v>9150</v>
      </c>
      <c r="I106" s="4">
        <v>1970.69</v>
      </c>
      <c r="J106" s="4">
        <v>0</v>
      </c>
      <c r="K106" s="5">
        <v>0</v>
      </c>
      <c r="L106" s="11">
        <v>1970.69</v>
      </c>
      <c r="M106" s="4">
        <v>7179.31</v>
      </c>
      <c r="N106" s="3">
        <v>0.78462399999999999</v>
      </c>
    </row>
    <row r="107" spans="1:14" x14ac:dyDescent="0.25">
      <c r="A107" s="2" t="s">
        <v>173</v>
      </c>
      <c r="B107" s="2" t="s">
        <v>94</v>
      </c>
      <c r="C107" s="2" t="s">
        <v>118</v>
      </c>
      <c r="D107" s="2" t="s">
        <v>117</v>
      </c>
      <c r="E107" s="2" t="s">
        <v>120</v>
      </c>
      <c r="F107" s="11">
        <v>256.2</v>
      </c>
      <c r="G107" s="11">
        <v>0</v>
      </c>
      <c r="H107" s="11">
        <v>256.2</v>
      </c>
      <c r="I107" s="4">
        <v>55.18</v>
      </c>
      <c r="J107" s="4">
        <v>0</v>
      </c>
      <c r="K107" s="5">
        <v>0</v>
      </c>
      <c r="L107" s="11">
        <v>55.18</v>
      </c>
      <c r="M107" s="4">
        <v>201.02</v>
      </c>
      <c r="N107" s="3">
        <v>0.78462100000000001</v>
      </c>
    </row>
    <row r="108" spans="1:14" x14ac:dyDescent="0.25">
      <c r="A108" s="2" t="s">
        <v>172</v>
      </c>
      <c r="B108" s="2" t="s">
        <v>83</v>
      </c>
      <c r="C108" s="2" t="s">
        <v>118</v>
      </c>
      <c r="D108" s="2" t="s">
        <v>117</v>
      </c>
      <c r="E108" s="2" t="s">
        <v>121</v>
      </c>
      <c r="F108" s="11">
        <v>15000</v>
      </c>
      <c r="G108" s="11">
        <v>0</v>
      </c>
      <c r="H108" s="11">
        <v>15000</v>
      </c>
      <c r="I108" s="4">
        <v>7795.24</v>
      </c>
      <c r="J108" s="4">
        <v>0</v>
      </c>
      <c r="K108" s="5">
        <v>0</v>
      </c>
      <c r="L108" s="11">
        <v>7795.24</v>
      </c>
      <c r="M108" s="4">
        <v>7204.76</v>
      </c>
      <c r="N108" s="3">
        <v>0.48031699999999999</v>
      </c>
    </row>
    <row r="109" spans="1:14" x14ac:dyDescent="0.25">
      <c r="A109" s="2" t="s">
        <v>172</v>
      </c>
      <c r="B109" s="2" t="s">
        <v>83</v>
      </c>
      <c r="C109" s="2" t="s">
        <v>118</v>
      </c>
      <c r="D109" s="2" t="s">
        <v>117</v>
      </c>
      <c r="E109" s="2" t="s">
        <v>120</v>
      </c>
      <c r="F109" s="11">
        <v>420</v>
      </c>
      <c r="G109" s="11">
        <v>0</v>
      </c>
      <c r="H109" s="11">
        <v>420</v>
      </c>
      <c r="I109" s="4">
        <v>218.28</v>
      </c>
      <c r="J109" s="4">
        <v>0</v>
      </c>
      <c r="K109" s="5">
        <v>0</v>
      </c>
      <c r="L109" s="11">
        <v>218.28</v>
      </c>
      <c r="M109" s="4">
        <v>201.72</v>
      </c>
      <c r="N109" s="3">
        <v>0.48028599999999999</v>
      </c>
    </row>
    <row r="110" spans="1:14" x14ac:dyDescent="0.25">
      <c r="A110" s="2" t="s">
        <v>171</v>
      </c>
      <c r="B110" s="2" t="s">
        <v>95</v>
      </c>
      <c r="C110" s="2" t="s">
        <v>118</v>
      </c>
      <c r="D110" s="2" t="s">
        <v>117</v>
      </c>
      <c r="E110" s="2" t="s">
        <v>121</v>
      </c>
      <c r="F110" s="11">
        <v>24800</v>
      </c>
      <c r="G110" s="11">
        <v>0</v>
      </c>
      <c r="H110" s="11">
        <v>24800</v>
      </c>
      <c r="I110" s="4">
        <v>10866.5</v>
      </c>
      <c r="J110" s="4">
        <v>0</v>
      </c>
      <c r="K110" s="5">
        <v>0</v>
      </c>
      <c r="L110" s="11">
        <v>10866.5</v>
      </c>
      <c r="M110" s="4">
        <v>13933.5</v>
      </c>
      <c r="N110" s="3">
        <v>0.56183499999999997</v>
      </c>
    </row>
    <row r="111" spans="1:14" x14ac:dyDescent="0.25">
      <c r="A111" s="2" t="s">
        <v>171</v>
      </c>
      <c r="B111" s="2" t="s">
        <v>95</v>
      </c>
      <c r="C111" s="2" t="s">
        <v>118</v>
      </c>
      <c r="D111" s="2" t="s">
        <v>117</v>
      </c>
      <c r="E111" s="2" t="s">
        <v>120</v>
      </c>
      <c r="F111" s="11">
        <v>694.4</v>
      </c>
      <c r="G111" s="11">
        <v>0</v>
      </c>
      <c r="H111" s="11">
        <v>694.4</v>
      </c>
      <c r="I111" s="4">
        <v>304.24</v>
      </c>
      <c r="J111" s="4">
        <v>0</v>
      </c>
      <c r="K111" s="5">
        <v>0</v>
      </c>
      <c r="L111" s="11">
        <v>304.24</v>
      </c>
      <c r="M111" s="4">
        <v>390.16</v>
      </c>
      <c r="N111" s="3">
        <v>0.56186599999999998</v>
      </c>
    </row>
    <row r="112" spans="1:14" x14ac:dyDescent="0.25">
      <c r="A112" s="2" t="s">
        <v>170</v>
      </c>
      <c r="B112" s="2" t="s">
        <v>84</v>
      </c>
      <c r="C112" s="2" t="s">
        <v>118</v>
      </c>
      <c r="D112" s="2" t="s">
        <v>117</v>
      </c>
      <c r="E112" s="2" t="s">
        <v>121</v>
      </c>
      <c r="F112" s="11">
        <v>750</v>
      </c>
      <c r="G112" s="11">
        <v>0</v>
      </c>
      <c r="H112" s="11">
        <v>750</v>
      </c>
      <c r="I112" s="4">
        <v>181</v>
      </c>
      <c r="J112" s="4">
        <v>0</v>
      </c>
      <c r="K112" s="5">
        <v>0</v>
      </c>
      <c r="L112" s="11">
        <v>181</v>
      </c>
      <c r="M112" s="4">
        <v>569</v>
      </c>
      <c r="N112" s="3">
        <v>0.75866699999999998</v>
      </c>
    </row>
    <row r="113" spans="1:14" x14ac:dyDescent="0.25">
      <c r="A113" s="2" t="s">
        <v>170</v>
      </c>
      <c r="B113" s="2" t="s">
        <v>84</v>
      </c>
      <c r="C113" s="2" t="s">
        <v>118</v>
      </c>
      <c r="D113" s="2" t="s">
        <v>117</v>
      </c>
      <c r="E113" s="2" t="s">
        <v>120</v>
      </c>
      <c r="F113" s="11">
        <v>2450.14</v>
      </c>
      <c r="G113" s="11">
        <v>0</v>
      </c>
      <c r="H113" s="11">
        <v>2450.14</v>
      </c>
      <c r="I113" s="4">
        <v>1884.61</v>
      </c>
      <c r="J113" s="4">
        <v>0</v>
      </c>
      <c r="K113" s="5">
        <v>0</v>
      </c>
      <c r="L113" s="11">
        <v>1884.61</v>
      </c>
      <c r="M113" s="4">
        <v>565.53</v>
      </c>
      <c r="N113" s="3">
        <v>0.23081499999999999</v>
      </c>
    </row>
    <row r="114" spans="1:14" x14ac:dyDescent="0.25">
      <c r="A114" s="2" t="s">
        <v>170</v>
      </c>
      <c r="B114" s="2" t="s">
        <v>84</v>
      </c>
      <c r="C114" s="2" t="s">
        <v>118</v>
      </c>
      <c r="D114" s="2" t="s">
        <v>117</v>
      </c>
      <c r="E114" s="2" t="s">
        <v>116</v>
      </c>
      <c r="F114" s="11">
        <v>86755</v>
      </c>
      <c r="G114" s="11">
        <v>0</v>
      </c>
      <c r="H114" s="11">
        <v>86755</v>
      </c>
      <c r="I114" s="4">
        <v>67126.080000000002</v>
      </c>
      <c r="J114" s="4">
        <v>0</v>
      </c>
      <c r="K114" s="5">
        <v>0</v>
      </c>
      <c r="L114" s="11">
        <v>67126.080000000002</v>
      </c>
      <c r="M114" s="4">
        <v>19628.919999999998</v>
      </c>
      <c r="N114" s="3">
        <v>0.22625700000000001</v>
      </c>
    </row>
    <row r="115" spans="1:14" x14ac:dyDescent="0.25">
      <c r="A115" s="2" t="s">
        <v>169</v>
      </c>
      <c r="B115" s="2" t="s">
        <v>66</v>
      </c>
      <c r="C115" s="2" t="s">
        <v>118</v>
      </c>
      <c r="D115" s="2" t="s">
        <v>117</v>
      </c>
      <c r="E115" s="2" t="s">
        <v>121</v>
      </c>
      <c r="F115" s="11">
        <v>400</v>
      </c>
      <c r="G115" s="11">
        <v>0</v>
      </c>
      <c r="H115" s="11">
        <v>400</v>
      </c>
      <c r="I115" s="4">
        <v>407.25</v>
      </c>
      <c r="J115" s="4">
        <v>0</v>
      </c>
      <c r="K115" s="5">
        <v>0</v>
      </c>
      <c r="L115" s="11">
        <v>407.25</v>
      </c>
      <c r="M115" s="4">
        <v>-7.25</v>
      </c>
      <c r="N115" s="3">
        <v>-1.8124999999999999E-2</v>
      </c>
    </row>
    <row r="116" spans="1:14" x14ac:dyDescent="0.25">
      <c r="A116" s="2" t="s">
        <v>169</v>
      </c>
      <c r="B116" s="2" t="s">
        <v>66</v>
      </c>
      <c r="C116" s="2" t="s">
        <v>118</v>
      </c>
      <c r="D116" s="2" t="s">
        <v>117</v>
      </c>
      <c r="E116" s="2" t="s">
        <v>120</v>
      </c>
      <c r="F116" s="11">
        <v>3248.62</v>
      </c>
      <c r="G116" s="11">
        <v>0</v>
      </c>
      <c r="H116" s="11">
        <v>3248.62</v>
      </c>
      <c r="I116" s="4">
        <v>1985.38</v>
      </c>
      <c r="J116" s="4">
        <v>0</v>
      </c>
      <c r="K116" s="5">
        <v>0</v>
      </c>
      <c r="L116" s="11">
        <v>1985.38</v>
      </c>
      <c r="M116" s="4">
        <v>1263.24</v>
      </c>
      <c r="N116" s="3">
        <v>0.38885399999999998</v>
      </c>
    </row>
    <row r="117" spans="1:14" x14ac:dyDescent="0.25">
      <c r="A117" s="2" t="s">
        <v>169</v>
      </c>
      <c r="B117" s="2" t="s">
        <v>66</v>
      </c>
      <c r="C117" s="2" t="s">
        <v>118</v>
      </c>
      <c r="D117" s="2" t="s">
        <v>117</v>
      </c>
      <c r="E117" s="2" t="s">
        <v>116</v>
      </c>
      <c r="F117" s="11">
        <v>115622</v>
      </c>
      <c r="G117" s="11">
        <v>0</v>
      </c>
      <c r="H117" s="11">
        <v>115622</v>
      </c>
      <c r="I117" s="4">
        <v>70498.8</v>
      </c>
      <c r="J117" s="4">
        <v>0</v>
      </c>
      <c r="K117" s="5">
        <v>0</v>
      </c>
      <c r="L117" s="11">
        <v>70498.8</v>
      </c>
      <c r="M117" s="4">
        <v>45123.199999999997</v>
      </c>
      <c r="N117" s="3">
        <v>0.39026499999999997</v>
      </c>
    </row>
    <row r="118" spans="1:14" x14ac:dyDescent="0.25">
      <c r="A118" s="2" t="s">
        <v>168</v>
      </c>
      <c r="B118" s="2" t="s">
        <v>67</v>
      </c>
      <c r="C118" s="2" t="s">
        <v>118</v>
      </c>
      <c r="D118" s="2" t="s">
        <v>117</v>
      </c>
      <c r="E118" s="2" t="s">
        <v>121</v>
      </c>
      <c r="F118" s="11">
        <v>8000</v>
      </c>
      <c r="G118" s="11">
        <v>0</v>
      </c>
      <c r="H118" s="11">
        <v>8000</v>
      </c>
      <c r="I118" s="4">
        <v>6669.03</v>
      </c>
      <c r="J118" s="4">
        <v>0</v>
      </c>
      <c r="K118" s="5">
        <v>0</v>
      </c>
      <c r="L118" s="11">
        <v>6669.03</v>
      </c>
      <c r="M118" s="4">
        <v>1330.97</v>
      </c>
      <c r="N118" s="3">
        <v>0.16637099999999999</v>
      </c>
    </row>
    <row r="119" spans="1:14" x14ac:dyDescent="0.25">
      <c r="A119" s="2" t="s">
        <v>168</v>
      </c>
      <c r="B119" s="2" t="s">
        <v>67</v>
      </c>
      <c r="C119" s="2" t="s">
        <v>118</v>
      </c>
      <c r="D119" s="2" t="s">
        <v>117</v>
      </c>
      <c r="E119" s="2" t="s">
        <v>120</v>
      </c>
      <c r="F119" s="11">
        <v>224</v>
      </c>
      <c r="G119" s="11">
        <v>0</v>
      </c>
      <c r="H119" s="11">
        <v>224</v>
      </c>
      <c r="I119" s="4">
        <v>186.73</v>
      </c>
      <c r="J119" s="4">
        <v>0</v>
      </c>
      <c r="K119" s="5">
        <v>0</v>
      </c>
      <c r="L119" s="11">
        <v>186.73</v>
      </c>
      <c r="M119" s="4">
        <v>37.270000000000003</v>
      </c>
      <c r="N119" s="3">
        <v>0.166384</v>
      </c>
    </row>
    <row r="120" spans="1:14" x14ac:dyDescent="0.25">
      <c r="A120" s="2" t="s">
        <v>167</v>
      </c>
      <c r="B120" s="2" t="s">
        <v>68</v>
      </c>
      <c r="C120" s="2" t="s">
        <v>118</v>
      </c>
      <c r="D120" s="2" t="s">
        <v>117</v>
      </c>
      <c r="E120" s="2" t="s">
        <v>121</v>
      </c>
      <c r="F120" s="11">
        <v>47500</v>
      </c>
      <c r="G120" s="11">
        <v>-21860</v>
      </c>
      <c r="H120" s="11">
        <v>25640</v>
      </c>
      <c r="I120" s="4">
        <v>5670.87</v>
      </c>
      <c r="J120" s="4">
        <v>0</v>
      </c>
      <c r="K120" s="5">
        <v>0</v>
      </c>
      <c r="L120" s="11">
        <v>5670.87</v>
      </c>
      <c r="M120" s="4">
        <v>19969.13</v>
      </c>
      <c r="N120" s="3">
        <v>0.77882700000000005</v>
      </c>
    </row>
    <row r="121" spans="1:14" x14ac:dyDescent="0.25">
      <c r="A121" s="2" t="s">
        <v>167</v>
      </c>
      <c r="B121" s="2" t="s">
        <v>68</v>
      </c>
      <c r="C121" s="2" t="s">
        <v>118</v>
      </c>
      <c r="D121" s="2" t="s">
        <v>117</v>
      </c>
      <c r="E121" s="2" t="s">
        <v>120</v>
      </c>
      <c r="F121" s="11">
        <v>3423.28</v>
      </c>
      <c r="G121" s="11">
        <v>-612.08000000000004</v>
      </c>
      <c r="H121" s="11">
        <v>2811.2</v>
      </c>
      <c r="I121" s="4">
        <v>784.48</v>
      </c>
      <c r="J121" s="4">
        <v>0</v>
      </c>
      <c r="K121" s="5">
        <v>0</v>
      </c>
      <c r="L121" s="11">
        <v>784.48</v>
      </c>
      <c r="M121" s="4">
        <v>2026.72</v>
      </c>
      <c r="N121" s="3">
        <v>0.72094499999999995</v>
      </c>
    </row>
    <row r="122" spans="1:14" x14ac:dyDescent="0.25">
      <c r="A122" s="2" t="s">
        <v>167</v>
      </c>
      <c r="B122" s="2" t="s">
        <v>68</v>
      </c>
      <c r="C122" s="2" t="s">
        <v>118</v>
      </c>
      <c r="D122" s="2" t="s">
        <v>117</v>
      </c>
      <c r="E122" s="2" t="s">
        <v>116</v>
      </c>
      <c r="F122" s="11">
        <v>74760</v>
      </c>
      <c r="G122" s="11">
        <v>0</v>
      </c>
      <c r="H122" s="11">
        <v>74760</v>
      </c>
      <c r="I122" s="4">
        <v>22345.16</v>
      </c>
      <c r="J122" s="4">
        <v>0</v>
      </c>
      <c r="K122" s="5">
        <v>0</v>
      </c>
      <c r="L122" s="11">
        <v>22345.16</v>
      </c>
      <c r="M122" s="4">
        <v>52414.84</v>
      </c>
      <c r="N122" s="3">
        <v>0.70110799999999995</v>
      </c>
    </row>
    <row r="123" spans="1:14" x14ac:dyDescent="0.25">
      <c r="A123" s="2" t="s">
        <v>166</v>
      </c>
      <c r="B123" s="2" t="s">
        <v>85</v>
      </c>
      <c r="C123" s="2" t="s">
        <v>118</v>
      </c>
      <c r="D123" s="2" t="s">
        <v>117</v>
      </c>
      <c r="E123" s="2" t="s">
        <v>121</v>
      </c>
      <c r="F123" s="11">
        <v>3400</v>
      </c>
      <c r="G123" s="11">
        <v>0</v>
      </c>
      <c r="H123" s="11">
        <v>3400</v>
      </c>
      <c r="I123" s="4">
        <v>2285.59</v>
      </c>
      <c r="J123" s="4">
        <v>0</v>
      </c>
      <c r="K123" s="5">
        <v>0</v>
      </c>
      <c r="L123" s="11">
        <v>2285.59</v>
      </c>
      <c r="M123" s="4">
        <v>1114.4100000000001</v>
      </c>
      <c r="N123" s="3">
        <v>0.327768</v>
      </c>
    </row>
    <row r="124" spans="1:14" x14ac:dyDescent="0.25">
      <c r="A124" s="2" t="s">
        <v>166</v>
      </c>
      <c r="B124" s="2" t="s">
        <v>85</v>
      </c>
      <c r="C124" s="2" t="s">
        <v>118</v>
      </c>
      <c r="D124" s="2" t="s">
        <v>117</v>
      </c>
      <c r="E124" s="2" t="s">
        <v>120</v>
      </c>
      <c r="F124" s="11">
        <v>95.2</v>
      </c>
      <c r="G124" s="11">
        <v>0</v>
      </c>
      <c r="H124" s="11">
        <v>95.2</v>
      </c>
      <c r="I124" s="4">
        <v>64</v>
      </c>
      <c r="J124" s="4">
        <v>0</v>
      </c>
      <c r="K124" s="5">
        <v>0</v>
      </c>
      <c r="L124" s="11">
        <v>64</v>
      </c>
      <c r="M124" s="4">
        <v>31.2</v>
      </c>
      <c r="N124" s="3">
        <v>0.32773099999999999</v>
      </c>
    </row>
    <row r="125" spans="1:14" x14ac:dyDescent="0.25">
      <c r="A125" s="2" t="s">
        <v>165</v>
      </c>
      <c r="B125" s="2" t="s">
        <v>69</v>
      </c>
      <c r="C125" s="2" t="s">
        <v>118</v>
      </c>
      <c r="D125" s="2" t="s">
        <v>117</v>
      </c>
      <c r="E125" s="2" t="s">
        <v>121</v>
      </c>
      <c r="F125" s="11">
        <v>30000</v>
      </c>
      <c r="G125" s="11">
        <v>0</v>
      </c>
      <c r="H125" s="11">
        <v>30000</v>
      </c>
      <c r="I125" s="4">
        <v>13097.47</v>
      </c>
      <c r="J125" s="4">
        <v>0</v>
      </c>
      <c r="K125" s="5">
        <v>0</v>
      </c>
      <c r="L125" s="11">
        <v>13097.47</v>
      </c>
      <c r="M125" s="4">
        <v>16902.53</v>
      </c>
      <c r="N125" s="3">
        <v>0.56341799999999997</v>
      </c>
    </row>
    <row r="126" spans="1:14" x14ac:dyDescent="0.25">
      <c r="A126" s="2" t="s">
        <v>165</v>
      </c>
      <c r="B126" s="2" t="s">
        <v>69</v>
      </c>
      <c r="C126" s="2" t="s">
        <v>118</v>
      </c>
      <c r="D126" s="2" t="s">
        <v>117</v>
      </c>
      <c r="E126" s="2" t="s">
        <v>120</v>
      </c>
      <c r="F126" s="11">
        <v>840</v>
      </c>
      <c r="G126" s="11">
        <v>0</v>
      </c>
      <c r="H126" s="11">
        <v>840</v>
      </c>
      <c r="I126" s="4">
        <v>366.73</v>
      </c>
      <c r="J126" s="4">
        <v>0</v>
      </c>
      <c r="K126" s="5">
        <v>0</v>
      </c>
      <c r="L126" s="11">
        <v>366.73</v>
      </c>
      <c r="M126" s="4">
        <v>473.27</v>
      </c>
      <c r="N126" s="3">
        <v>0.56341699999999995</v>
      </c>
    </row>
    <row r="127" spans="1:14" x14ac:dyDescent="0.25">
      <c r="A127" s="2" t="s">
        <v>164</v>
      </c>
      <c r="B127" s="2" t="s">
        <v>70</v>
      </c>
      <c r="C127" s="2" t="s">
        <v>118</v>
      </c>
      <c r="D127" s="2" t="s">
        <v>117</v>
      </c>
      <c r="E127" s="2" t="s">
        <v>121</v>
      </c>
      <c r="F127" s="11">
        <v>172000</v>
      </c>
      <c r="G127" s="11">
        <v>0</v>
      </c>
      <c r="H127" s="11">
        <v>172000</v>
      </c>
      <c r="I127" s="4">
        <v>85091.98</v>
      </c>
      <c r="J127" s="4">
        <v>0</v>
      </c>
      <c r="K127" s="5">
        <v>0</v>
      </c>
      <c r="L127" s="11">
        <v>85091.98</v>
      </c>
      <c r="M127" s="4">
        <v>86908.02</v>
      </c>
      <c r="N127" s="3">
        <v>0.50527900000000003</v>
      </c>
    </row>
    <row r="128" spans="1:14" x14ac:dyDescent="0.25">
      <c r="A128" s="2" t="s">
        <v>164</v>
      </c>
      <c r="B128" s="2" t="s">
        <v>70</v>
      </c>
      <c r="C128" s="2" t="s">
        <v>118</v>
      </c>
      <c r="D128" s="2" t="s">
        <v>117</v>
      </c>
      <c r="E128" s="2" t="s">
        <v>120</v>
      </c>
      <c r="F128" s="11">
        <v>4816</v>
      </c>
      <c r="G128" s="11">
        <v>0</v>
      </c>
      <c r="H128" s="11">
        <v>4816</v>
      </c>
      <c r="I128" s="4">
        <v>2382.5700000000002</v>
      </c>
      <c r="J128" s="4">
        <v>0</v>
      </c>
      <c r="K128" s="5">
        <v>0</v>
      </c>
      <c r="L128" s="11">
        <v>2382.5700000000002</v>
      </c>
      <c r="M128" s="4">
        <v>2433.4299999999998</v>
      </c>
      <c r="N128" s="3">
        <v>0.50527999999999995</v>
      </c>
    </row>
    <row r="129" spans="1:14" x14ac:dyDescent="0.25">
      <c r="A129" s="2" t="s">
        <v>163</v>
      </c>
      <c r="B129" s="2" t="s">
        <v>86</v>
      </c>
      <c r="C129" s="2" t="s">
        <v>118</v>
      </c>
      <c r="D129" s="2" t="s">
        <v>117</v>
      </c>
      <c r="E129" s="2" t="s">
        <v>121</v>
      </c>
      <c r="F129" s="11">
        <v>3216</v>
      </c>
      <c r="G129" s="11">
        <v>29182.880000000001</v>
      </c>
      <c r="H129" s="11">
        <v>32398.880000000001</v>
      </c>
      <c r="I129" s="4">
        <v>4253.1099999999997</v>
      </c>
      <c r="J129" s="4">
        <v>0</v>
      </c>
      <c r="K129" s="5">
        <v>0</v>
      </c>
      <c r="L129" s="11">
        <v>4253.1099999999997</v>
      </c>
      <c r="M129" s="4">
        <v>28145.77</v>
      </c>
      <c r="N129" s="3">
        <v>0.86872700000000003</v>
      </c>
    </row>
    <row r="130" spans="1:14" x14ac:dyDescent="0.25">
      <c r="A130" s="2" t="s">
        <v>163</v>
      </c>
      <c r="B130" s="2" t="s">
        <v>86</v>
      </c>
      <c r="C130" s="2" t="s">
        <v>118</v>
      </c>
      <c r="D130" s="2" t="s">
        <v>117</v>
      </c>
      <c r="E130" s="2" t="s">
        <v>120</v>
      </c>
      <c r="F130" s="11">
        <v>90.05</v>
      </c>
      <c r="G130" s="11">
        <v>817.12</v>
      </c>
      <c r="H130" s="11">
        <v>907.17</v>
      </c>
      <c r="I130" s="4">
        <v>119.09</v>
      </c>
      <c r="J130" s="4">
        <v>0</v>
      </c>
      <c r="K130" s="5">
        <v>0</v>
      </c>
      <c r="L130" s="11">
        <v>119.09</v>
      </c>
      <c r="M130" s="4">
        <v>788.08</v>
      </c>
      <c r="N130" s="3">
        <v>0.86872400000000005</v>
      </c>
    </row>
    <row r="131" spans="1:14" x14ac:dyDescent="0.25">
      <c r="A131" s="2" t="s">
        <v>162</v>
      </c>
      <c r="B131" s="2" t="s">
        <v>71</v>
      </c>
      <c r="C131" s="2" t="s">
        <v>118</v>
      </c>
      <c r="D131" s="2" t="s">
        <v>117</v>
      </c>
      <c r="E131" s="2" t="s">
        <v>121</v>
      </c>
      <c r="F131" s="11">
        <v>14000</v>
      </c>
      <c r="G131" s="11">
        <v>-10079.299999999999</v>
      </c>
      <c r="H131" s="11">
        <v>3920.7</v>
      </c>
      <c r="I131" s="4">
        <v>3081.87</v>
      </c>
      <c r="J131" s="4">
        <v>0</v>
      </c>
      <c r="K131" s="5">
        <v>0</v>
      </c>
      <c r="L131" s="11">
        <v>3081.87</v>
      </c>
      <c r="M131" s="4">
        <v>838.83</v>
      </c>
      <c r="N131" s="3">
        <v>0.213949</v>
      </c>
    </row>
    <row r="132" spans="1:14" x14ac:dyDescent="0.25">
      <c r="A132" s="2" t="s">
        <v>162</v>
      </c>
      <c r="B132" s="2" t="s">
        <v>71</v>
      </c>
      <c r="C132" s="2" t="s">
        <v>118</v>
      </c>
      <c r="D132" s="2" t="s">
        <v>117</v>
      </c>
      <c r="E132" s="2" t="s">
        <v>120</v>
      </c>
      <c r="F132" s="11">
        <v>392</v>
      </c>
      <c r="G132" s="11">
        <v>-282.23</v>
      </c>
      <c r="H132" s="11">
        <v>109.77</v>
      </c>
      <c r="I132" s="4">
        <v>86.29</v>
      </c>
      <c r="J132" s="4">
        <v>0</v>
      </c>
      <c r="K132" s="5">
        <v>0</v>
      </c>
      <c r="L132" s="11">
        <v>86.29</v>
      </c>
      <c r="M132" s="4">
        <v>23.48</v>
      </c>
      <c r="N132" s="3">
        <v>0.21390200000000001</v>
      </c>
    </row>
    <row r="133" spans="1:14" x14ac:dyDescent="0.25">
      <c r="A133" s="2" t="s">
        <v>162</v>
      </c>
      <c r="B133" s="2" t="s">
        <v>71</v>
      </c>
      <c r="C133" s="2" t="s">
        <v>118</v>
      </c>
      <c r="D133" s="2" t="s">
        <v>117</v>
      </c>
      <c r="E133" s="2" t="s">
        <v>116</v>
      </c>
      <c r="F133" s="11">
        <v>0</v>
      </c>
      <c r="G133" s="11">
        <v>0</v>
      </c>
      <c r="H133" s="11">
        <v>0</v>
      </c>
      <c r="I133" s="4">
        <v>0</v>
      </c>
      <c r="J133" s="4">
        <v>0</v>
      </c>
      <c r="K133" s="5">
        <v>0</v>
      </c>
      <c r="L133" s="11">
        <v>0</v>
      </c>
      <c r="M133" s="4">
        <v>0</v>
      </c>
      <c r="N133" s="3">
        <v>0</v>
      </c>
    </row>
    <row r="134" spans="1:14" x14ac:dyDescent="0.25">
      <c r="A134" s="2" t="s">
        <v>161</v>
      </c>
      <c r="B134" s="2" t="s">
        <v>72</v>
      </c>
      <c r="C134" s="2" t="s">
        <v>118</v>
      </c>
      <c r="D134" s="2" t="s">
        <v>117</v>
      </c>
      <c r="E134" s="2" t="s">
        <v>121</v>
      </c>
      <c r="F134" s="11">
        <v>14500</v>
      </c>
      <c r="G134" s="11">
        <v>0</v>
      </c>
      <c r="H134" s="11">
        <v>14500</v>
      </c>
      <c r="I134" s="4">
        <v>1394.02</v>
      </c>
      <c r="J134" s="4">
        <v>0</v>
      </c>
      <c r="K134" s="5">
        <v>0</v>
      </c>
      <c r="L134" s="11">
        <v>1394.02</v>
      </c>
      <c r="M134" s="4">
        <v>13105.98</v>
      </c>
      <c r="N134" s="3">
        <v>0.90386100000000003</v>
      </c>
    </row>
    <row r="135" spans="1:14" x14ac:dyDescent="0.25">
      <c r="A135" s="2" t="s">
        <v>161</v>
      </c>
      <c r="B135" s="2" t="s">
        <v>72</v>
      </c>
      <c r="C135" s="2" t="s">
        <v>118</v>
      </c>
      <c r="D135" s="2" t="s">
        <v>117</v>
      </c>
      <c r="E135" s="2" t="s">
        <v>120</v>
      </c>
      <c r="F135" s="11">
        <v>642.88</v>
      </c>
      <c r="G135" s="11">
        <v>0</v>
      </c>
      <c r="H135" s="11">
        <v>642.88</v>
      </c>
      <c r="I135" s="4">
        <v>183.3</v>
      </c>
      <c r="J135" s="4">
        <v>0</v>
      </c>
      <c r="K135" s="5">
        <v>0</v>
      </c>
      <c r="L135" s="11">
        <v>183.3</v>
      </c>
      <c r="M135" s="4">
        <v>459.58</v>
      </c>
      <c r="N135" s="3">
        <v>0.71487699999999998</v>
      </c>
    </row>
    <row r="136" spans="1:14" x14ac:dyDescent="0.25">
      <c r="A136" s="2" t="s">
        <v>161</v>
      </c>
      <c r="B136" s="2" t="s">
        <v>72</v>
      </c>
      <c r="C136" s="2" t="s">
        <v>118</v>
      </c>
      <c r="D136" s="2" t="s">
        <v>117</v>
      </c>
      <c r="E136" s="2" t="s">
        <v>116</v>
      </c>
      <c r="F136" s="11">
        <v>8460</v>
      </c>
      <c r="G136" s="11">
        <v>0</v>
      </c>
      <c r="H136" s="11">
        <v>8460</v>
      </c>
      <c r="I136" s="4">
        <v>5152.68</v>
      </c>
      <c r="J136" s="4">
        <v>0</v>
      </c>
      <c r="K136" s="5">
        <v>0</v>
      </c>
      <c r="L136" s="11">
        <v>5152.68</v>
      </c>
      <c r="M136" s="4">
        <v>3307.32</v>
      </c>
      <c r="N136" s="3">
        <v>0.39093600000000001</v>
      </c>
    </row>
    <row r="137" spans="1:14" x14ac:dyDescent="0.25">
      <c r="A137" s="2" t="s">
        <v>160</v>
      </c>
      <c r="B137" s="2" t="s">
        <v>73</v>
      </c>
      <c r="C137" s="2" t="s">
        <v>118</v>
      </c>
      <c r="D137" s="2" t="s">
        <v>117</v>
      </c>
      <c r="E137" s="2" t="s">
        <v>121</v>
      </c>
      <c r="F137" s="11">
        <v>101124</v>
      </c>
      <c r="G137" s="11">
        <v>-238.98</v>
      </c>
      <c r="H137" s="11">
        <v>100885.02</v>
      </c>
      <c r="I137" s="4">
        <v>55879.31</v>
      </c>
      <c r="J137" s="4">
        <v>0</v>
      </c>
      <c r="K137" s="5">
        <v>0</v>
      </c>
      <c r="L137" s="11">
        <v>55879.31</v>
      </c>
      <c r="M137" s="4">
        <v>45005.71</v>
      </c>
      <c r="N137" s="3">
        <v>0.44610899999999998</v>
      </c>
    </row>
    <row r="138" spans="1:14" x14ac:dyDescent="0.25">
      <c r="A138" s="2" t="s">
        <v>160</v>
      </c>
      <c r="B138" s="2" t="s">
        <v>73</v>
      </c>
      <c r="C138" s="2" t="s">
        <v>118</v>
      </c>
      <c r="D138" s="2" t="s">
        <v>117</v>
      </c>
      <c r="E138" s="2" t="s">
        <v>120</v>
      </c>
      <c r="F138" s="11">
        <v>3991.12</v>
      </c>
      <c r="G138" s="11">
        <v>0</v>
      </c>
      <c r="H138" s="11">
        <v>3991.12</v>
      </c>
      <c r="I138" s="4">
        <v>2441.64</v>
      </c>
      <c r="J138" s="4">
        <v>0</v>
      </c>
      <c r="K138" s="5">
        <v>0</v>
      </c>
      <c r="L138" s="11">
        <v>2441.64</v>
      </c>
      <c r="M138" s="4">
        <v>1549.48</v>
      </c>
      <c r="N138" s="3">
        <v>0.38823200000000002</v>
      </c>
    </row>
    <row r="139" spans="1:14" x14ac:dyDescent="0.25">
      <c r="A139" s="2" t="s">
        <v>160</v>
      </c>
      <c r="B139" s="2" t="s">
        <v>73</v>
      </c>
      <c r="C139" s="2" t="s">
        <v>118</v>
      </c>
      <c r="D139" s="2" t="s">
        <v>117</v>
      </c>
      <c r="E139" s="2" t="s">
        <v>116</v>
      </c>
      <c r="F139" s="11">
        <v>41416</v>
      </c>
      <c r="G139" s="11">
        <v>0</v>
      </c>
      <c r="H139" s="11">
        <v>41416</v>
      </c>
      <c r="I139" s="4">
        <v>31083.63</v>
      </c>
      <c r="J139" s="4">
        <v>0</v>
      </c>
      <c r="K139" s="5">
        <v>0</v>
      </c>
      <c r="L139" s="11">
        <v>31083.63</v>
      </c>
      <c r="M139" s="4">
        <v>10332.370000000001</v>
      </c>
      <c r="N139" s="3">
        <v>0.24947800000000001</v>
      </c>
    </row>
    <row r="140" spans="1:14" x14ac:dyDescent="0.25">
      <c r="A140" s="2" t="s">
        <v>160</v>
      </c>
      <c r="B140" s="2" t="s">
        <v>73</v>
      </c>
      <c r="C140" s="2" t="s">
        <v>118</v>
      </c>
      <c r="D140" s="2" t="s">
        <v>117</v>
      </c>
      <c r="E140" s="2" t="s">
        <v>125</v>
      </c>
      <c r="F140" s="11">
        <v>0</v>
      </c>
      <c r="G140" s="11">
        <v>238.98</v>
      </c>
      <c r="H140" s="11">
        <v>238.98</v>
      </c>
      <c r="I140" s="4">
        <v>238.98</v>
      </c>
      <c r="J140" s="4">
        <v>0</v>
      </c>
      <c r="K140" s="5">
        <v>0</v>
      </c>
      <c r="L140" s="11">
        <v>238.98</v>
      </c>
      <c r="M140" s="4">
        <v>0</v>
      </c>
      <c r="N140" s="3">
        <v>0</v>
      </c>
    </row>
    <row r="141" spans="1:14" x14ac:dyDescent="0.25">
      <c r="A141" s="2" t="s">
        <v>159</v>
      </c>
      <c r="B141" s="2" t="s">
        <v>87</v>
      </c>
      <c r="C141" s="2" t="s">
        <v>410</v>
      </c>
      <c r="D141" s="2" t="s">
        <v>117</v>
      </c>
      <c r="E141" s="2" t="s">
        <v>121</v>
      </c>
      <c r="F141" s="11">
        <v>0</v>
      </c>
      <c r="G141" s="11">
        <v>1147</v>
      </c>
      <c r="H141" s="11">
        <v>1147</v>
      </c>
      <c r="I141" s="4">
        <v>572.22</v>
      </c>
      <c r="J141" s="4">
        <v>0</v>
      </c>
      <c r="K141" s="5">
        <v>0</v>
      </c>
      <c r="L141" s="11">
        <v>572.22</v>
      </c>
      <c r="M141" s="4">
        <v>574.78</v>
      </c>
      <c r="N141" s="3">
        <v>0.50111600000000001</v>
      </c>
    </row>
    <row r="142" spans="1:14" x14ac:dyDescent="0.25">
      <c r="A142" s="2" t="s">
        <v>159</v>
      </c>
      <c r="B142" s="2" t="s">
        <v>87</v>
      </c>
      <c r="C142" s="2" t="s">
        <v>118</v>
      </c>
      <c r="D142" s="2" t="s">
        <v>117</v>
      </c>
      <c r="E142" s="2" t="s">
        <v>121</v>
      </c>
      <c r="F142" s="11">
        <v>40500</v>
      </c>
      <c r="G142" s="11">
        <v>-1147</v>
      </c>
      <c r="H142" s="11">
        <v>39353</v>
      </c>
      <c r="I142" s="4">
        <v>16447.32</v>
      </c>
      <c r="J142" s="4">
        <v>0</v>
      </c>
      <c r="K142" s="5">
        <v>0</v>
      </c>
      <c r="L142" s="11">
        <v>16447.32</v>
      </c>
      <c r="M142" s="4">
        <v>22905.68</v>
      </c>
      <c r="N142" s="3">
        <v>0.58205700000000005</v>
      </c>
    </row>
    <row r="143" spans="1:14" x14ac:dyDescent="0.25">
      <c r="A143" s="2" t="s">
        <v>159</v>
      </c>
      <c r="B143" s="2" t="s">
        <v>87</v>
      </c>
      <c r="C143" s="2" t="s">
        <v>118</v>
      </c>
      <c r="D143" s="2" t="s">
        <v>117</v>
      </c>
      <c r="E143" s="2" t="s">
        <v>120</v>
      </c>
      <c r="F143" s="11">
        <v>1134</v>
      </c>
      <c r="G143" s="11">
        <v>0</v>
      </c>
      <c r="H143" s="11">
        <v>1134</v>
      </c>
      <c r="I143" s="4">
        <v>476.53</v>
      </c>
      <c r="J143" s="4">
        <v>0</v>
      </c>
      <c r="K143" s="5">
        <v>0</v>
      </c>
      <c r="L143" s="11">
        <v>476.53</v>
      </c>
      <c r="M143" s="4">
        <v>657.47</v>
      </c>
      <c r="N143" s="3">
        <v>0.57977999999999996</v>
      </c>
    </row>
    <row r="144" spans="1:14" x14ac:dyDescent="0.25">
      <c r="A144" s="2" t="s">
        <v>158</v>
      </c>
      <c r="B144" s="2" t="s">
        <v>96</v>
      </c>
      <c r="C144" s="2" t="s">
        <v>118</v>
      </c>
      <c r="D144" s="2" t="s">
        <v>117</v>
      </c>
      <c r="E144" s="2" t="s">
        <v>121</v>
      </c>
      <c r="F144" s="11">
        <v>7136</v>
      </c>
      <c r="G144" s="11">
        <v>0</v>
      </c>
      <c r="H144" s="11">
        <v>7136</v>
      </c>
      <c r="I144" s="4">
        <v>1155.8900000000001</v>
      </c>
      <c r="J144" s="4">
        <v>0</v>
      </c>
      <c r="K144" s="5">
        <v>0</v>
      </c>
      <c r="L144" s="11">
        <v>1155.8900000000001</v>
      </c>
      <c r="M144" s="4">
        <v>5980.11</v>
      </c>
      <c r="N144" s="3">
        <v>0.83801999999999999</v>
      </c>
    </row>
    <row r="145" spans="1:14" x14ac:dyDescent="0.25">
      <c r="A145" s="2" t="s">
        <v>158</v>
      </c>
      <c r="B145" s="2" t="s">
        <v>96</v>
      </c>
      <c r="C145" s="2" t="s">
        <v>118</v>
      </c>
      <c r="D145" s="2" t="s">
        <v>117</v>
      </c>
      <c r="E145" s="2" t="s">
        <v>120</v>
      </c>
      <c r="F145" s="11">
        <v>1847.33</v>
      </c>
      <c r="G145" s="11">
        <v>-272.37</v>
      </c>
      <c r="H145" s="11">
        <v>1574.96</v>
      </c>
      <c r="I145" s="4">
        <v>1099.6099999999999</v>
      </c>
      <c r="J145" s="4">
        <v>0</v>
      </c>
      <c r="K145" s="5">
        <v>0</v>
      </c>
      <c r="L145" s="11">
        <v>1099.6099999999999</v>
      </c>
      <c r="M145" s="4">
        <v>475.35</v>
      </c>
      <c r="N145" s="3">
        <v>0.301817</v>
      </c>
    </row>
    <row r="146" spans="1:14" x14ac:dyDescent="0.25">
      <c r="A146" s="2" t="s">
        <v>158</v>
      </c>
      <c r="B146" s="2" t="s">
        <v>96</v>
      </c>
      <c r="C146" s="2" t="s">
        <v>118</v>
      </c>
      <c r="D146" s="2" t="s">
        <v>117</v>
      </c>
      <c r="E146" s="2" t="s">
        <v>116</v>
      </c>
      <c r="F146" s="11">
        <v>58840</v>
      </c>
      <c r="G146" s="11">
        <v>-9727.6299999999992</v>
      </c>
      <c r="H146" s="11">
        <v>49112.37</v>
      </c>
      <c r="I146" s="4">
        <v>38115.910000000003</v>
      </c>
      <c r="J146" s="4">
        <v>0</v>
      </c>
      <c r="K146" s="5">
        <v>0</v>
      </c>
      <c r="L146" s="11">
        <v>38115.910000000003</v>
      </c>
      <c r="M146" s="4">
        <v>10996.46</v>
      </c>
      <c r="N146" s="3">
        <v>0.22390399999999999</v>
      </c>
    </row>
    <row r="147" spans="1:14" x14ac:dyDescent="0.25">
      <c r="A147" s="2" t="s">
        <v>157</v>
      </c>
      <c r="B147" s="2" t="s">
        <v>74</v>
      </c>
      <c r="C147" s="2" t="s">
        <v>118</v>
      </c>
      <c r="D147" s="2" t="s">
        <v>117</v>
      </c>
      <c r="E147" s="2" t="s">
        <v>121</v>
      </c>
      <c r="F147" s="11">
        <v>20000</v>
      </c>
      <c r="G147" s="11">
        <v>0</v>
      </c>
      <c r="H147" s="11">
        <v>20000</v>
      </c>
      <c r="I147" s="4">
        <v>2665.5</v>
      </c>
      <c r="J147" s="4">
        <v>0</v>
      </c>
      <c r="K147" s="5">
        <v>0</v>
      </c>
      <c r="L147" s="11">
        <v>2665.5</v>
      </c>
      <c r="M147" s="4">
        <v>17334.5</v>
      </c>
      <c r="N147" s="3">
        <v>0.86672499999999997</v>
      </c>
    </row>
    <row r="148" spans="1:14" x14ac:dyDescent="0.25">
      <c r="A148" s="2" t="s">
        <v>157</v>
      </c>
      <c r="B148" s="2" t="s">
        <v>74</v>
      </c>
      <c r="C148" s="2" t="s">
        <v>118</v>
      </c>
      <c r="D148" s="2" t="s">
        <v>117</v>
      </c>
      <c r="E148" s="2" t="s">
        <v>120</v>
      </c>
      <c r="F148" s="11">
        <v>560</v>
      </c>
      <c r="G148" s="11">
        <v>0</v>
      </c>
      <c r="H148" s="11">
        <v>560</v>
      </c>
      <c r="I148" s="4">
        <v>74.61</v>
      </c>
      <c r="J148" s="4">
        <v>0</v>
      </c>
      <c r="K148" s="5">
        <v>0</v>
      </c>
      <c r="L148" s="11">
        <v>74.61</v>
      </c>
      <c r="M148" s="4">
        <v>485.39</v>
      </c>
      <c r="N148" s="3">
        <v>0.86676799999999998</v>
      </c>
    </row>
    <row r="149" spans="1:14" x14ac:dyDescent="0.25">
      <c r="A149" s="2" t="s">
        <v>156</v>
      </c>
      <c r="B149" s="2" t="s">
        <v>223</v>
      </c>
      <c r="C149" s="2" t="s">
        <v>412</v>
      </c>
      <c r="D149" s="2" t="s">
        <v>117</v>
      </c>
      <c r="E149" s="2" t="s">
        <v>121</v>
      </c>
      <c r="F149" s="11">
        <v>0</v>
      </c>
      <c r="G149" s="11">
        <v>850000</v>
      </c>
      <c r="H149" s="11">
        <v>850000</v>
      </c>
      <c r="I149" s="4">
        <v>0</v>
      </c>
      <c r="J149" s="4">
        <v>0</v>
      </c>
      <c r="K149" s="5">
        <v>0</v>
      </c>
      <c r="L149" s="11">
        <v>0</v>
      </c>
      <c r="M149" s="4">
        <v>850000</v>
      </c>
      <c r="N149" s="3">
        <v>1</v>
      </c>
    </row>
    <row r="150" spans="1:14" x14ac:dyDescent="0.25">
      <c r="A150" s="2" t="s">
        <v>156</v>
      </c>
      <c r="B150" s="2" t="s">
        <v>223</v>
      </c>
      <c r="C150" s="2" t="s">
        <v>118</v>
      </c>
      <c r="D150" s="2" t="s">
        <v>117</v>
      </c>
      <c r="E150" s="2" t="s">
        <v>121</v>
      </c>
      <c r="F150" s="11">
        <v>1272315</v>
      </c>
      <c r="G150" s="11">
        <v>-850000</v>
      </c>
      <c r="H150" s="11">
        <v>422315</v>
      </c>
      <c r="I150" s="4">
        <v>565826.44999999995</v>
      </c>
      <c r="J150" s="4">
        <v>0</v>
      </c>
      <c r="K150" s="5">
        <v>0</v>
      </c>
      <c r="L150" s="11">
        <v>565826.44999999995</v>
      </c>
      <c r="M150" s="4">
        <v>-143511.45000000001</v>
      </c>
      <c r="N150" s="3">
        <v>-0.33982099999999998</v>
      </c>
    </row>
    <row r="151" spans="1:14" x14ac:dyDescent="0.25">
      <c r="A151" s="2" t="s">
        <v>156</v>
      </c>
      <c r="B151" s="2" t="s">
        <v>223</v>
      </c>
      <c r="C151" s="2" t="s">
        <v>118</v>
      </c>
      <c r="D151" s="2" t="s">
        <v>117</v>
      </c>
      <c r="E151" s="2" t="s">
        <v>120</v>
      </c>
      <c r="F151" s="11">
        <v>35624.82</v>
      </c>
      <c r="G151" s="11">
        <v>0</v>
      </c>
      <c r="H151" s="11">
        <v>35624.82</v>
      </c>
      <c r="I151" s="4">
        <v>3468.86</v>
      </c>
      <c r="J151" s="4">
        <v>0</v>
      </c>
      <c r="K151" s="5">
        <v>0</v>
      </c>
      <c r="L151" s="11">
        <v>3468.86</v>
      </c>
      <c r="M151" s="4">
        <v>32155.96</v>
      </c>
      <c r="N151" s="3">
        <v>0.90262799999999999</v>
      </c>
    </row>
    <row r="152" spans="1:14" x14ac:dyDescent="0.25">
      <c r="A152" s="2" t="s">
        <v>155</v>
      </c>
      <c r="B152" s="2" t="s">
        <v>34</v>
      </c>
      <c r="C152" s="2" t="s">
        <v>118</v>
      </c>
      <c r="D152" s="2" t="s">
        <v>117</v>
      </c>
      <c r="E152" s="2" t="s">
        <v>121</v>
      </c>
      <c r="F152" s="11">
        <v>73349</v>
      </c>
      <c r="G152" s="11">
        <v>-51895.92</v>
      </c>
      <c r="H152" s="11">
        <v>21453.08</v>
      </c>
      <c r="I152" s="4">
        <v>3564</v>
      </c>
      <c r="J152" s="4">
        <v>0</v>
      </c>
      <c r="K152" s="5">
        <v>0</v>
      </c>
      <c r="L152" s="11">
        <v>3564</v>
      </c>
      <c r="M152" s="4">
        <v>17889.080000000002</v>
      </c>
      <c r="N152" s="3">
        <v>0.83387</v>
      </c>
    </row>
    <row r="153" spans="1:14" x14ac:dyDescent="0.25">
      <c r="A153" s="2" t="s">
        <v>155</v>
      </c>
      <c r="B153" s="2" t="s">
        <v>34</v>
      </c>
      <c r="C153" s="2" t="s">
        <v>118</v>
      </c>
      <c r="D153" s="2" t="s">
        <v>117</v>
      </c>
      <c r="E153" s="2" t="s">
        <v>120</v>
      </c>
      <c r="F153" s="11">
        <v>2237.4499999999998</v>
      </c>
      <c r="G153" s="11">
        <v>-1516.18</v>
      </c>
      <c r="H153" s="11">
        <v>721.27</v>
      </c>
      <c r="I153" s="4">
        <v>117.09</v>
      </c>
      <c r="J153" s="4">
        <v>0</v>
      </c>
      <c r="K153" s="5">
        <v>0</v>
      </c>
      <c r="L153" s="11">
        <v>117.09</v>
      </c>
      <c r="M153" s="4">
        <v>604.17999999999995</v>
      </c>
      <c r="N153" s="3">
        <v>0.83766099999999999</v>
      </c>
    </row>
    <row r="154" spans="1:14" x14ac:dyDescent="0.25">
      <c r="A154" s="2" t="s">
        <v>155</v>
      </c>
      <c r="B154" s="2" t="s">
        <v>34</v>
      </c>
      <c r="C154" s="2" t="s">
        <v>118</v>
      </c>
      <c r="D154" s="2" t="s">
        <v>117</v>
      </c>
      <c r="E154" s="2" t="s">
        <v>116</v>
      </c>
      <c r="F154" s="11">
        <v>6560</v>
      </c>
      <c r="G154" s="11">
        <v>-2253.7199999999998</v>
      </c>
      <c r="H154" s="11">
        <v>4306.28</v>
      </c>
      <c r="I154" s="4">
        <v>617.57000000000005</v>
      </c>
      <c r="J154" s="4">
        <v>0</v>
      </c>
      <c r="K154" s="5">
        <v>0</v>
      </c>
      <c r="L154" s="11">
        <v>617.57000000000005</v>
      </c>
      <c r="M154" s="4">
        <v>3688.71</v>
      </c>
      <c r="N154" s="3">
        <v>0.85658900000000004</v>
      </c>
    </row>
    <row r="155" spans="1:14" x14ac:dyDescent="0.25">
      <c r="A155" s="2" t="s">
        <v>154</v>
      </c>
      <c r="B155" s="2" t="s">
        <v>35</v>
      </c>
      <c r="C155" s="2" t="s">
        <v>118</v>
      </c>
      <c r="D155" s="2" t="s">
        <v>117</v>
      </c>
      <c r="E155" s="2" t="s">
        <v>121</v>
      </c>
      <c r="F155" s="11">
        <v>369570</v>
      </c>
      <c r="G155" s="11">
        <v>0</v>
      </c>
      <c r="H155" s="11">
        <v>369570</v>
      </c>
      <c r="I155" s="4">
        <v>213370.04</v>
      </c>
      <c r="J155" s="4">
        <v>0</v>
      </c>
      <c r="K155" s="5">
        <v>267.26</v>
      </c>
      <c r="L155" s="11">
        <v>213637.3</v>
      </c>
      <c r="M155" s="4">
        <v>155932.70000000001</v>
      </c>
      <c r="N155" s="3">
        <v>0.42193000000000003</v>
      </c>
    </row>
    <row r="156" spans="1:14" x14ac:dyDescent="0.25">
      <c r="A156" s="2" t="s">
        <v>154</v>
      </c>
      <c r="B156" s="2" t="s">
        <v>35</v>
      </c>
      <c r="C156" s="2" t="s">
        <v>118</v>
      </c>
      <c r="D156" s="2" t="s">
        <v>117</v>
      </c>
      <c r="E156" s="2" t="s">
        <v>120</v>
      </c>
      <c r="F156" s="11">
        <v>17503.400000000001</v>
      </c>
      <c r="G156" s="11">
        <v>-368.84</v>
      </c>
      <c r="H156" s="11">
        <v>17134.560000000001</v>
      </c>
      <c r="I156" s="4">
        <v>12167.81</v>
      </c>
      <c r="J156" s="4">
        <v>0</v>
      </c>
      <c r="K156" s="5">
        <v>0</v>
      </c>
      <c r="L156" s="11">
        <v>12167.81</v>
      </c>
      <c r="M156" s="4">
        <v>4966.75</v>
      </c>
      <c r="N156" s="3">
        <v>0.28986699999999999</v>
      </c>
    </row>
    <row r="157" spans="1:14" x14ac:dyDescent="0.25">
      <c r="A157" s="2" t="s">
        <v>154</v>
      </c>
      <c r="B157" s="2" t="s">
        <v>35</v>
      </c>
      <c r="C157" s="2" t="s">
        <v>118</v>
      </c>
      <c r="D157" s="2" t="s">
        <v>117</v>
      </c>
      <c r="E157" s="2" t="s">
        <v>116</v>
      </c>
      <c r="F157" s="11">
        <v>76980</v>
      </c>
      <c r="G157" s="11">
        <v>-13172.85</v>
      </c>
      <c r="H157" s="11">
        <v>63807.15</v>
      </c>
      <c r="I157" s="4">
        <v>42622.5</v>
      </c>
      <c r="J157" s="4">
        <v>0</v>
      </c>
      <c r="K157" s="5">
        <v>0</v>
      </c>
      <c r="L157" s="11">
        <v>42622.5</v>
      </c>
      <c r="M157" s="4">
        <v>21184.65</v>
      </c>
      <c r="N157" s="3">
        <v>0.332011</v>
      </c>
    </row>
    <row r="158" spans="1:14" x14ac:dyDescent="0.25">
      <c r="A158" s="2" t="s">
        <v>153</v>
      </c>
      <c r="B158" s="2" t="s">
        <v>75</v>
      </c>
      <c r="C158" s="2" t="s">
        <v>118</v>
      </c>
      <c r="D158" s="2" t="s">
        <v>117</v>
      </c>
      <c r="E158" s="2" t="s">
        <v>121</v>
      </c>
      <c r="F158" s="11">
        <v>17000</v>
      </c>
      <c r="G158" s="11">
        <v>0</v>
      </c>
      <c r="H158" s="11">
        <v>17000</v>
      </c>
      <c r="I158" s="4">
        <v>15892.67</v>
      </c>
      <c r="J158" s="4">
        <v>0</v>
      </c>
      <c r="K158" s="5">
        <v>0</v>
      </c>
      <c r="L158" s="11">
        <v>15892.67</v>
      </c>
      <c r="M158" s="4">
        <v>1107.33</v>
      </c>
      <c r="N158" s="3">
        <v>6.5137E-2</v>
      </c>
    </row>
    <row r="159" spans="1:14" x14ac:dyDescent="0.25">
      <c r="A159" s="2" t="s">
        <v>153</v>
      </c>
      <c r="B159" s="2" t="s">
        <v>75</v>
      </c>
      <c r="C159" s="2" t="s">
        <v>118</v>
      </c>
      <c r="D159" s="2" t="s">
        <v>117</v>
      </c>
      <c r="E159" s="2" t="s">
        <v>120</v>
      </c>
      <c r="F159" s="11">
        <v>2751.97</v>
      </c>
      <c r="G159" s="11">
        <v>0</v>
      </c>
      <c r="H159" s="11">
        <v>2751.97</v>
      </c>
      <c r="I159" s="4">
        <v>2549.21</v>
      </c>
      <c r="J159" s="4">
        <v>0</v>
      </c>
      <c r="K159" s="5">
        <v>0</v>
      </c>
      <c r="L159" s="11">
        <v>2549.21</v>
      </c>
      <c r="M159" s="4">
        <v>202.76</v>
      </c>
      <c r="N159" s="3">
        <v>7.3677999999999993E-2</v>
      </c>
    </row>
    <row r="160" spans="1:14" x14ac:dyDescent="0.25">
      <c r="A160" s="2" t="s">
        <v>153</v>
      </c>
      <c r="B160" s="2" t="s">
        <v>75</v>
      </c>
      <c r="C160" s="2" t="s">
        <v>118</v>
      </c>
      <c r="D160" s="2" t="s">
        <v>117</v>
      </c>
      <c r="E160" s="2" t="s">
        <v>116</v>
      </c>
      <c r="F160" s="11">
        <v>15035</v>
      </c>
      <c r="G160" s="11">
        <v>0</v>
      </c>
      <c r="H160" s="11">
        <v>15035</v>
      </c>
      <c r="I160" s="4">
        <v>13396.24</v>
      </c>
      <c r="J160" s="4">
        <v>0</v>
      </c>
      <c r="K160" s="5">
        <v>0</v>
      </c>
      <c r="L160" s="11">
        <v>13396.24</v>
      </c>
      <c r="M160" s="4">
        <v>1638.76</v>
      </c>
      <c r="N160" s="3">
        <v>0.108996</v>
      </c>
    </row>
    <row r="161" spans="1:14" x14ac:dyDescent="0.25">
      <c r="A161" s="2" t="s">
        <v>153</v>
      </c>
      <c r="B161" s="2" t="s">
        <v>75</v>
      </c>
      <c r="C161" s="2" t="s">
        <v>118</v>
      </c>
      <c r="D161" s="2" t="s">
        <v>117</v>
      </c>
      <c r="E161" s="2" t="s">
        <v>125</v>
      </c>
      <c r="F161" s="11">
        <v>66249.600000000006</v>
      </c>
      <c r="G161" s="11">
        <v>0</v>
      </c>
      <c r="H161" s="11">
        <v>66249.600000000006</v>
      </c>
      <c r="I161" s="4">
        <v>61753.45</v>
      </c>
      <c r="J161" s="4">
        <v>0</v>
      </c>
      <c r="K161" s="5">
        <v>0</v>
      </c>
      <c r="L161" s="11">
        <v>61753.45</v>
      </c>
      <c r="M161" s="4">
        <v>4496.1499999999996</v>
      </c>
      <c r="N161" s="3">
        <v>6.7866999999999997E-2</v>
      </c>
    </row>
    <row r="162" spans="1:14" x14ac:dyDescent="0.25">
      <c r="A162" s="2" t="s">
        <v>152</v>
      </c>
      <c r="B162" s="2" t="s">
        <v>36</v>
      </c>
      <c r="C162" s="2" t="s">
        <v>118</v>
      </c>
      <c r="D162" s="2" t="s">
        <v>117</v>
      </c>
      <c r="E162" s="2" t="s">
        <v>121</v>
      </c>
      <c r="F162" s="11">
        <v>13420</v>
      </c>
      <c r="G162" s="11">
        <v>-6170</v>
      </c>
      <c r="H162" s="11">
        <v>7250</v>
      </c>
      <c r="I162" s="4">
        <v>4736.17</v>
      </c>
      <c r="J162" s="4">
        <v>0</v>
      </c>
      <c r="K162" s="5">
        <v>0</v>
      </c>
      <c r="L162" s="11">
        <v>4736.17</v>
      </c>
      <c r="M162" s="4">
        <v>2513.83</v>
      </c>
      <c r="N162" s="3">
        <v>0.34673500000000002</v>
      </c>
    </row>
    <row r="163" spans="1:14" x14ac:dyDescent="0.25">
      <c r="A163" s="2" t="s">
        <v>152</v>
      </c>
      <c r="B163" s="2" t="s">
        <v>36</v>
      </c>
      <c r="C163" s="2" t="s">
        <v>118</v>
      </c>
      <c r="D163" s="2" t="s">
        <v>117</v>
      </c>
      <c r="E163" s="2" t="s">
        <v>120</v>
      </c>
      <c r="F163" s="11">
        <v>6211.23</v>
      </c>
      <c r="G163" s="11">
        <v>0</v>
      </c>
      <c r="H163" s="11">
        <v>6211.23</v>
      </c>
      <c r="I163" s="4">
        <v>5735.2</v>
      </c>
      <c r="J163" s="4">
        <v>0</v>
      </c>
      <c r="K163" s="5">
        <v>0</v>
      </c>
      <c r="L163" s="11">
        <v>5735.2</v>
      </c>
      <c r="M163" s="4">
        <v>476.03</v>
      </c>
      <c r="N163" s="3">
        <v>7.664E-2</v>
      </c>
    </row>
    <row r="164" spans="1:14" x14ac:dyDescent="0.25">
      <c r="A164" s="2" t="s">
        <v>152</v>
      </c>
      <c r="B164" s="2" t="s">
        <v>36</v>
      </c>
      <c r="C164" s="2" t="s">
        <v>118</v>
      </c>
      <c r="D164" s="2" t="s">
        <v>117</v>
      </c>
      <c r="E164" s="2" t="s">
        <v>116</v>
      </c>
      <c r="F164" s="11">
        <v>6170</v>
      </c>
      <c r="G164" s="11">
        <v>0</v>
      </c>
      <c r="H164" s="11">
        <v>6170</v>
      </c>
      <c r="I164" s="4">
        <v>2153</v>
      </c>
      <c r="J164" s="4">
        <v>0</v>
      </c>
      <c r="K164" s="5">
        <v>0</v>
      </c>
      <c r="L164" s="11">
        <v>2153</v>
      </c>
      <c r="M164" s="4">
        <v>4017</v>
      </c>
      <c r="N164" s="3">
        <v>0.65105299999999999</v>
      </c>
    </row>
    <row r="165" spans="1:14" x14ac:dyDescent="0.25">
      <c r="A165" s="2" t="s">
        <v>152</v>
      </c>
      <c r="B165" s="2" t="s">
        <v>36</v>
      </c>
      <c r="C165" s="2" t="s">
        <v>118</v>
      </c>
      <c r="D165" s="2" t="s">
        <v>117</v>
      </c>
      <c r="E165" s="2" t="s">
        <v>125</v>
      </c>
      <c r="F165" s="11">
        <v>202239.71</v>
      </c>
      <c r="G165" s="11">
        <v>6170</v>
      </c>
      <c r="H165" s="11">
        <v>208409.71</v>
      </c>
      <c r="I165" s="4">
        <v>197940.77</v>
      </c>
      <c r="J165" s="4">
        <v>-0.25</v>
      </c>
      <c r="K165" s="5">
        <v>0</v>
      </c>
      <c r="L165" s="11">
        <v>197940.52</v>
      </c>
      <c r="M165" s="4">
        <v>10469.19</v>
      </c>
      <c r="N165" s="3">
        <v>5.0234000000000001E-2</v>
      </c>
    </row>
    <row r="166" spans="1:14" x14ac:dyDescent="0.25">
      <c r="A166" s="2" t="s">
        <v>151</v>
      </c>
      <c r="B166" s="2" t="s">
        <v>37</v>
      </c>
      <c r="C166" s="2" t="s">
        <v>118</v>
      </c>
      <c r="D166" s="2" t="s">
        <v>117</v>
      </c>
      <c r="E166" s="2" t="s">
        <v>121</v>
      </c>
      <c r="F166" s="11">
        <v>26250</v>
      </c>
      <c r="G166" s="11">
        <v>0</v>
      </c>
      <c r="H166" s="11">
        <v>26250</v>
      </c>
      <c r="I166" s="4">
        <v>23126.12</v>
      </c>
      <c r="J166" s="4">
        <v>0</v>
      </c>
      <c r="K166" s="5">
        <v>0</v>
      </c>
      <c r="L166" s="11">
        <v>23126.12</v>
      </c>
      <c r="M166" s="4">
        <v>3123.88</v>
      </c>
      <c r="N166" s="3">
        <v>0.119005</v>
      </c>
    </row>
    <row r="167" spans="1:14" x14ac:dyDescent="0.25">
      <c r="A167" s="2" t="s">
        <v>151</v>
      </c>
      <c r="B167" s="2" t="s">
        <v>37</v>
      </c>
      <c r="C167" s="2" t="s">
        <v>118</v>
      </c>
      <c r="D167" s="2" t="s">
        <v>117</v>
      </c>
      <c r="E167" s="2" t="s">
        <v>120</v>
      </c>
      <c r="F167" s="11">
        <v>1017.24</v>
      </c>
      <c r="G167" s="11">
        <v>-68.209999999999994</v>
      </c>
      <c r="H167" s="11">
        <v>949.03</v>
      </c>
      <c r="I167" s="4">
        <v>798.4</v>
      </c>
      <c r="J167" s="4">
        <v>0</v>
      </c>
      <c r="K167" s="5">
        <v>0</v>
      </c>
      <c r="L167" s="11">
        <v>798.4</v>
      </c>
      <c r="M167" s="4">
        <v>150.63</v>
      </c>
      <c r="N167" s="3">
        <v>0.15872</v>
      </c>
    </row>
    <row r="168" spans="1:14" x14ac:dyDescent="0.25">
      <c r="A168" s="2" t="s">
        <v>151</v>
      </c>
      <c r="B168" s="2" t="s">
        <v>37</v>
      </c>
      <c r="C168" s="2" t="s">
        <v>118</v>
      </c>
      <c r="D168" s="2" t="s">
        <v>117</v>
      </c>
      <c r="E168" s="2" t="s">
        <v>116</v>
      </c>
      <c r="F168" s="11">
        <v>10080</v>
      </c>
      <c r="G168" s="11">
        <v>-2436</v>
      </c>
      <c r="H168" s="11">
        <v>7644</v>
      </c>
      <c r="I168" s="4">
        <v>5388.11</v>
      </c>
      <c r="J168" s="4">
        <v>0</v>
      </c>
      <c r="K168" s="5">
        <v>0</v>
      </c>
      <c r="L168" s="11">
        <v>5388.11</v>
      </c>
      <c r="M168" s="4">
        <v>2255.89</v>
      </c>
      <c r="N168" s="3">
        <v>0.29511900000000002</v>
      </c>
    </row>
    <row r="169" spans="1:14" x14ac:dyDescent="0.25">
      <c r="A169" s="2" t="s">
        <v>150</v>
      </c>
      <c r="B169" s="2" t="s">
        <v>38</v>
      </c>
      <c r="C169" s="2" t="s">
        <v>118</v>
      </c>
      <c r="D169" s="2" t="s">
        <v>117</v>
      </c>
      <c r="E169" s="2" t="s">
        <v>121</v>
      </c>
      <c r="F169" s="11">
        <v>31800</v>
      </c>
      <c r="G169" s="11">
        <v>0</v>
      </c>
      <c r="H169" s="11">
        <v>31800</v>
      </c>
      <c r="I169" s="4">
        <v>12015.84</v>
      </c>
      <c r="J169" s="4">
        <v>0</v>
      </c>
      <c r="K169" s="5">
        <v>0</v>
      </c>
      <c r="L169" s="11">
        <v>12015.84</v>
      </c>
      <c r="M169" s="4">
        <v>19784.16</v>
      </c>
      <c r="N169" s="3">
        <v>0.622143</v>
      </c>
    </row>
    <row r="170" spans="1:14" x14ac:dyDescent="0.25">
      <c r="A170" s="2" t="s">
        <v>150</v>
      </c>
      <c r="B170" s="2" t="s">
        <v>38</v>
      </c>
      <c r="C170" s="2" t="s">
        <v>118</v>
      </c>
      <c r="D170" s="2" t="s">
        <v>117</v>
      </c>
      <c r="E170" s="2" t="s">
        <v>120</v>
      </c>
      <c r="F170" s="11">
        <v>890.4</v>
      </c>
      <c r="G170" s="11">
        <v>0</v>
      </c>
      <c r="H170" s="11">
        <v>890.4</v>
      </c>
      <c r="I170" s="4">
        <v>336.45</v>
      </c>
      <c r="J170" s="4">
        <v>0</v>
      </c>
      <c r="K170" s="5">
        <v>0</v>
      </c>
      <c r="L170" s="11">
        <v>336.45</v>
      </c>
      <c r="M170" s="4">
        <v>553.95000000000005</v>
      </c>
      <c r="N170" s="3">
        <v>0.62213600000000002</v>
      </c>
    </row>
    <row r="171" spans="1:14" x14ac:dyDescent="0.25">
      <c r="A171" s="2" t="s">
        <v>149</v>
      </c>
      <c r="B171" s="2" t="s">
        <v>39</v>
      </c>
      <c r="C171" s="2" t="s">
        <v>118</v>
      </c>
      <c r="D171" s="2" t="s">
        <v>117</v>
      </c>
      <c r="E171" s="2" t="s">
        <v>121</v>
      </c>
      <c r="F171" s="11">
        <v>154486</v>
      </c>
      <c r="G171" s="11">
        <v>0</v>
      </c>
      <c r="H171" s="11">
        <v>154486</v>
      </c>
      <c r="I171" s="4">
        <v>49318.23</v>
      </c>
      <c r="J171" s="4">
        <v>0</v>
      </c>
      <c r="K171" s="5">
        <v>0</v>
      </c>
      <c r="L171" s="11">
        <v>49318.23</v>
      </c>
      <c r="M171" s="4">
        <v>105167.77</v>
      </c>
      <c r="N171" s="3">
        <v>0.680759</v>
      </c>
    </row>
    <row r="172" spans="1:14" x14ac:dyDescent="0.25">
      <c r="A172" s="2" t="s">
        <v>149</v>
      </c>
      <c r="B172" s="2" t="s">
        <v>39</v>
      </c>
      <c r="C172" s="2" t="s">
        <v>118</v>
      </c>
      <c r="D172" s="2" t="s">
        <v>117</v>
      </c>
      <c r="E172" s="2" t="s">
        <v>120</v>
      </c>
      <c r="F172" s="11">
        <v>5397.7</v>
      </c>
      <c r="G172" s="11">
        <v>-84.61</v>
      </c>
      <c r="H172" s="11">
        <v>5313.09</v>
      </c>
      <c r="I172" s="4">
        <v>2198.88</v>
      </c>
      <c r="J172" s="4">
        <v>0</v>
      </c>
      <c r="K172" s="5">
        <v>0</v>
      </c>
      <c r="L172" s="11">
        <v>2198.88</v>
      </c>
      <c r="M172" s="4">
        <v>3114.21</v>
      </c>
      <c r="N172" s="3">
        <v>0.58613899999999997</v>
      </c>
    </row>
    <row r="173" spans="1:14" x14ac:dyDescent="0.25">
      <c r="A173" s="2" t="s">
        <v>149</v>
      </c>
      <c r="B173" s="2" t="s">
        <v>39</v>
      </c>
      <c r="C173" s="2" t="s">
        <v>118</v>
      </c>
      <c r="D173" s="2" t="s">
        <v>117</v>
      </c>
      <c r="E173" s="2" t="s">
        <v>116</v>
      </c>
      <c r="F173" s="11">
        <v>38289</v>
      </c>
      <c r="G173" s="11">
        <v>-3021.64</v>
      </c>
      <c r="H173" s="11">
        <v>35267.360000000001</v>
      </c>
      <c r="I173" s="4">
        <v>29213.41</v>
      </c>
      <c r="J173" s="4">
        <v>0</v>
      </c>
      <c r="K173" s="5">
        <v>0</v>
      </c>
      <c r="L173" s="11">
        <v>29213.41</v>
      </c>
      <c r="M173" s="4">
        <v>6053.95</v>
      </c>
      <c r="N173" s="3">
        <v>0.17165900000000001</v>
      </c>
    </row>
    <row r="174" spans="1:14" x14ac:dyDescent="0.25">
      <c r="A174" s="2" t="s">
        <v>149</v>
      </c>
      <c r="B174" s="2" t="s">
        <v>39</v>
      </c>
      <c r="C174" s="2" t="s">
        <v>118</v>
      </c>
      <c r="D174" s="2" t="s">
        <v>117</v>
      </c>
      <c r="E174" s="2" t="s">
        <v>125</v>
      </c>
      <c r="F174" s="11">
        <v>0</v>
      </c>
      <c r="G174" s="11">
        <v>0</v>
      </c>
      <c r="H174" s="11">
        <v>0</v>
      </c>
      <c r="I174" s="4">
        <v>0</v>
      </c>
      <c r="J174" s="4">
        <v>0</v>
      </c>
      <c r="K174" s="5">
        <v>0</v>
      </c>
      <c r="L174" s="11">
        <v>0</v>
      </c>
      <c r="M174" s="4">
        <v>0</v>
      </c>
      <c r="N174" s="3">
        <v>0</v>
      </c>
    </row>
    <row r="175" spans="1:14" x14ac:dyDescent="0.25">
      <c r="A175" s="2" t="s">
        <v>148</v>
      </c>
      <c r="B175" s="2" t="s">
        <v>22</v>
      </c>
      <c r="C175" s="2" t="s">
        <v>118</v>
      </c>
      <c r="D175" s="2" t="s">
        <v>117</v>
      </c>
      <c r="E175" s="2" t="s">
        <v>121</v>
      </c>
      <c r="F175" s="11">
        <v>174500</v>
      </c>
      <c r="G175" s="11">
        <v>0</v>
      </c>
      <c r="H175" s="11">
        <v>174500</v>
      </c>
      <c r="I175" s="4">
        <v>51736.67</v>
      </c>
      <c r="J175" s="4">
        <v>0</v>
      </c>
      <c r="K175" s="5">
        <v>0</v>
      </c>
      <c r="L175" s="11">
        <v>51736.67</v>
      </c>
      <c r="M175" s="4">
        <v>122763.33</v>
      </c>
      <c r="N175" s="3">
        <v>0.703515</v>
      </c>
    </row>
    <row r="176" spans="1:14" x14ac:dyDescent="0.25">
      <c r="A176" s="2" t="s">
        <v>148</v>
      </c>
      <c r="B176" s="2" t="s">
        <v>22</v>
      </c>
      <c r="C176" s="2" t="s">
        <v>118</v>
      </c>
      <c r="D176" s="2" t="s">
        <v>117</v>
      </c>
      <c r="E176" s="2" t="s">
        <v>120</v>
      </c>
      <c r="F176" s="11">
        <v>5602.8</v>
      </c>
      <c r="G176" s="11">
        <v>-157.24</v>
      </c>
      <c r="H176" s="11">
        <v>5445.56</v>
      </c>
      <c r="I176" s="4">
        <v>1819.7</v>
      </c>
      <c r="J176" s="4">
        <v>0</v>
      </c>
      <c r="K176" s="5">
        <v>0</v>
      </c>
      <c r="L176" s="11">
        <v>1819.7</v>
      </c>
      <c r="M176" s="4">
        <v>3625.86</v>
      </c>
      <c r="N176" s="3">
        <v>0.66583800000000004</v>
      </c>
    </row>
    <row r="177" spans="1:14" x14ac:dyDescent="0.25">
      <c r="A177" s="2" t="s">
        <v>148</v>
      </c>
      <c r="B177" s="2" t="s">
        <v>22</v>
      </c>
      <c r="C177" s="2" t="s">
        <v>118</v>
      </c>
      <c r="D177" s="2" t="s">
        <v>117</v>
      </c>
      <c r="E177" s="2" t="s">
        <v>116</v>
      </c>
      <c r="F177" s="11">
        <v>25600</v>
      </c>
      <c r="G177" s="11">
        <v>-5615.8</v>
      </c>
      <c r="H177" s="11">
        <v>19984.2</v>
      </c>
      <c r="I177" s="4">
        <v>13252.5</v>
      </c>
      <c r="J177" s="4">
        <v>0</v>
      </c>
      <c r="K177" s="5">
        <v>0</v>
      </c>
      <c r="L177" s="11">
        <v>13252.5</v>
      </c>
      <c r="M177" s="4">
        <v>6731.7</v>
      </c>
      <c r="N177" s="3">
        <v>0.33685100000000001</v>
      </c>
    </row>
    <row r="178" spans="1:14" x14ac:dyDescent="0.25">
      <c r="A178" s="2" t="s">
        <v>147</v>
      </c>
      <c r="B178" s="2" t="s">
        <v>40</v>
      </c>
      <c r="C178" s="2" t="s">
        <v>118</v>
      </c>
      <c r="D178" s="2" t="s">
        <v>117</v>
      </c>
      <c r="E178" s="2" t="s">
        <v>121</v>
      </c>
      <c r="F178" s="11">
        <v>13800</v>
      </c>
      <c r="G178" s="11">
        <v>-688.16</v>
      </c>
      <c r="H178" s="11">
        <v>13111.84</v>
      </c>
      <c r="I178" s="4">
        <v>5891.15</v>
      </c>
      <c r="J178" s="4">
        <v>0</v>
      </c>
      <c r="K178" s="5">
        <v>0</v>
      </c>
      <c r="L178" s="11">
        <v>5891.15</v>
      </c>
      <c r="M178" s="4">
        <v>7220.69</v>
      </c>
      <c r="N178" s="3">
        <v>0.55069999999999997</v>
      </c>
    </row>
    <row r="179" spans="1:14" x14ac:dyDescent="0.25">
      <c r="A179" s="2" t="s">
        <v>147</v>
      </c>
      <c r="B179" s="2" t="s">
        <v>40</v>
      </c>
      <c r="C179" s="2" t="s">
        <v>118</v>
      </c>
      <c r="D179" s="2" t="s">
        <v>117</v>
      </c>
      <c r="E179" s="2" t="s">
        <v>120</v>
      </c>
      <c r="F179" s="11">
        <v>2241.39</v>
      </c>
      <c r="G179" s="11">
        <v>0</v>
      </c>
      <c r="H179" s="11">
        <v>2241.39</v>
      </c>
      <c r="I179" s="4">
        <v>2039.22</v>
      </c>
      <c r="J179" s="4">
        <v>0</v>
      </c>
      <c r="K179" s="5">
        <v>0</v>
      </c>
      <c r="L179" s="11">
        <v>2039.22</v>
      </c>
      <c r="M179" s="4">
        <v>202.17</v>
      </c>
      <c r="N179" s="3">
        <v>9.0198E-2</v>
      </c>
    </row>
    <row r="180" spans="1:14" x14ac:dyDescent="0.25">
      <c r="A180" s="2" t="s">
        <v>147</v>
      </c>
      <c r="B180" s="2" t="s">
        <v>40</v>
      </c>
      <c r="C180" s="2" t="s">
        <v>118</v>
      </c>
      <c r="D180" s="2" t="s">
        <v>117</v>
      </c>
      <c r="E180" s="2" t="s">
        <v>125</v>
      </c>
      <c r="F180" s="11">
        <v>66249.600000000006</v>
      </c>
      <c r="G180" s="11">
        <v>688.16</v>
      </c>
      <c r="H180" s="11">
        <v>66937.759999999995</v>
      </c>
      <c r="I180" s="4">
        <v>66937.759999999995</v>
      </c>
      <c r="J180" s="4">
        <v>0</v>
      </c>
      <c r="K180" s="5">
        <v>0</v>
      </c>
      <c r="L180" s="11">
        <v>66937.759999999995</v>
      </c>
      <c r="M180" s="4">
        <v>0</v>
      </c>
      <c r="N180" s="3">
        <v>0</v>
      </c>
    </row>
    <row r="181" spans="1:14" x14ac:dyDescent="0.25">
      <c r="A181" s="2" t="s">
        <v>146</v>
      </c>
      <c r="B181" s="2" t="s">
        <v>41</v>
      </c>
      <c r="C181" s="2" t="s">
        <v>118</v>
      </c>
      <c r="D181" s="2" t="s">
        <v>117</v>
      </c>
      <c r="E181" s="2" t="s">
        <v>121</v>
      </c>
      <c r="F181" s="11">
        <v>12000</v>
      </c>
      <c r="G181" s="11">
        <v>-1945.53</v>
      </c>
      <c r="H181" s="11">
        <v>10054.469999999999</v>
      </c>
      <c r="I181" s="4">
        <v>0</v>
      </c>
      <c r="J181" s="4">
        <v>0</v>
      </c>
      <c r="K181" s="5">
        <v>0</v>
      </c>
      <c r="L181" s="11">
        <v>0</v>
      </c>
      <c r="M181" s="4">
        <v>10054.469999999999</v>
      </c>
      <c r="N181" s="3">
        <v>1</v>
      </c>
    </row>
    <row r="182" spans="1:14" x14ac:dyDescent="0.25">
      <c r="A182" s="2" t="s">
        <v>146</v>
      </c>
      <c r="B182" s="2" t="s">
        <v>41</v>
      </c>
      <c r="C182" s="2" t="s">
        <v>118</v>
      </c>
      <c r="D182" s="2" t="s">
        <v>117</v>
      </c>
      <c r="E182" s="2" t="s">
        <v>120</v>
      </c>
      <c r="F182" s="11">
        <v>336</v>
      </c>
      <c r="G182" s="11">
        <v>-54.47</v>
      </c>
      <c r="H182" s="11">
        <v>281.52999999999997</v>
      </c>
      <c r="I182" s="4">
        <v>3000</v>
      </c>
      <c r="J182" s="4">
        <v>0</v>
      </c>
      <c r="K182" s="5">
        <v>0</v>
      </c>
      <c r="L182" s="11">
        <v>3000</v>
      </c>
      <c r="M182" s="4">
        <v>-2718.47</v>
      </c>
      <c r="N182" s="3">
        <v>-9.6560579999999998</v>
      </c>
    </row>
    <row r="183" spans="1:14" x14ac:dyDescent="0.25">
      <c r="A183" s="2" t="s">
        <v>145</v>
      </c>
      <c r="B183" s="2" t="s">
        <v>42</v>
      </c>
      <c r="C183" s="2" t="s">
        <v>118</v>
      </c>
      <c r="D183" s="2" t="s">
        <v>117</v>
      </c>
      <c r="E183" s="2" t="s">
        <v>121</v>
      </c>
      <c r="F183" s="11">
        <v>23860</v>
      </c>
      <c r="G183" s="11">
        <v>5836.58</v>
      </c>
      <c r="H183" s="11">
        <v>29696.58</v>
      </c>
      <c r="I183" s="4">
        <v>18939.71</v>
      </c>
      <c r="J183" s="4">
        <v>0</v>
      </c>
      <c r="K183" s="5">
        <v>0</v>
      </c>
      <c r="L183" s="11">
        <v>18939.71</v>
      </c>
      <c r="M183" s="4">
        <v>10756.87</v>
      </c>
      <c r="N183" s="3">
        <v>0.36222599999999999</v>
      </c>
    </row>
    <row r="184" spans="1:14" x14ac:dyDescent="0.25">
      <c r="A184" s="2" t="s">
        <v>145</v>
      </c>
      <c r="B184" s="2" t="s">
        <v>42</v>
      </c>
      <c r="C184" s="2" t="s">
        <v>118</v>
      </c>
      <c r="D184" s="2" t="s">
        <v>117</v>
      </c>
      <c r="E184" s="2" t="s">
        <v>120</v>
      </c>
      <c r="F184" s="11">
        <v>2716.27</v>
      </c>
      <c r="G184" s="11">
        <v>163.41999999999999</v>
      </c>
      <c r="H184" s="11">
        <v>2879.69</v>
      </c>
      <c r="I184" s="4">
        <v>2548.48</v>
      </c>
      <c r="J184" s="4">
        <v>0</v>
      </c>
      <c r="K184" s="5">
        <v>0</v>
      </c>
      <c r="L184" s="11">
        <v>2548.48</v>
      </c>
      <c r="M184" s="4">
        <v>331.21</v>
      </c>
      <c r="N184" s="3">
        <v>0.11501599999999999</v>
      </c>
    </row>
    <row r="185" spans="1:14" x14ac:dyDescent="0.25">
      <c r="A185" s="2" t="s">
        <v>145</v>
      </c>
      <c r="B185" s="2" t="s">
        <v>42</v>
      </c>
      <c r="C185" s="2" t="s">
        <v>118</v>
      </c>
      <c r="D185" s="2" t="s">
        <v>117</v>
      </c>
      <c r="E185" s="2" t="s">
        <v>116</v>
      </c>
      <c r="F185" s="11">
        <v>6900</v>
      </c>
      <c r="G185" s="11">
        <v>0</v>
      </c>
      <c r="H185" s="11">
        <v>6900</v>
      </c>
      <c r="I185" s="4">
        <v>6180</v>
      </c>
      <c r="J185" s="4">
        <v>0</v>
      </c>
      <c r="K185" s="5">
        <v>0</v>
      </c>
      <c r="L185" s="11">
        <v>6180</v>
      </c>
      <c r="M185" s="4">
        <v>720</v>
      </c>
      <c r="N185" s="3">
        <v>0.104348</v>
      </c>
    </row>
    <row r="186" spans="1:14" x14ac:dyDescent="0.25">
      <c r="A186" s="2" t="s">
        <v>145</v>
      </c>
      <c r="B186" s="2" t="s">
        <v>42</v>
      </c>
      <c r="C186" s="2" t="s">
        <v>118</v>
      </c>
      <c r="D186" s="2" t="s">
        <v>117</v>
      </c>
      <c r="E186" s="2" t="s">
        <v>125</v>
      </c>
      <c r="F186" s="11">
        <v>66249.600000000006</v>
      </c>
      <c r="G186" s="11">
        <v>0</v>
      </c>
      <c r="H186" s="11">
        <v>66249.600000000006</v>
      </c>
      <c r="I186" s="4">
        <v>65896.03</v>
      </c>
      <c r="J186" s="4">
        <v>0</v>
      </c>
      <c r="K186" s="5">
        <v>0</v>
      </c>
      <c r="L186" s="11">
        <v>65896.03</v>
      </c>
      <c r="M186" s="4">
        <v>353.57</v>
      </c>
      <c r="N186" s="3">
        <v>5.3369999999999997E-3</v>
      </c>
    </row>
    <row r="187" spans="1:14" x14ac:dyDescent="0.25">
      <c r="A187" s="2" t="s">
        <v>144</v>
      </c>
      <c r="B187" s="2" t="s">
        <v>43</v>
      </c>
      <c r="C187" s="2" t="s">
        <v>118</v>
      </c>
      <c r="D187" s="2" t="s">
        <v>117</v>
      </c>
      <c r="E187" s="2" t="s">
        <v>121</v>
      </c>
      <c r="F187" s="11">
        <v>9925</v>
      </c>
      <c r="G187" s="11">
        <v>0</v>
      </c>
      <c r="H187" s="11">
        <v>9925</v>
      </c>
      <c r="I187" s="4">
        <v>9579.1</v>
      </c>
      <c r="J187" s="4">
        <v>0</v>
      </c>
      <c r="K187" s="5">
        <v>0</v>
      </c>
      <c r="L187" s="11">
        <v>9579.1</v>
      </c>
      <c r="M187" s="4">
        <v>345.9</v>
      </c>
      <c r="N187" s="3">
        <v>3.4851E-2</v>
      </c>
    </row>
    <row r="188" spans="1:14" x14ac:dyDescent="0.25">
      <c r="A188" s="2" t="s">
        <v>144</v>
      </c>
      <c r="B188" s="2" t="s">
        <v>43</v>
      </c>
      <c r="C188" s="2" t="s">
        <v>118</v>
      </c>
      <c r="D188" s="2" t="s">
        <v>117</v>
      </c>
      <c r="E188" s="2" t="s">
        <v>120</v>
      </c>
      <c r="F188" s="11">
        <v>277.89999999999998</v>
      </c>
      <c r="G188" s="11">
        <v>0</v>
      </c>
      <c r="H188" s="11">
        <v>277.89999999999998</v>
      </c>
      <c r="I188" s="4">
        <v>268.20999999999998</v>
      </c>
      <c r="J188" s="4">
        <v>0</v>
      </c>
      <c r="K188" s="5">
        <v>0</v>
      </c>
      <c r="L188" s="11">
        <v>268.20999999999998</v>
      </c>
      <c r="M188" s="4">
        <v>9.69</v>
      </c>
      <c r="N188" s="3">
        <v>3.4868999999999997E-2</v>
      </c>
    </row>
    <row r="189" spans="1:14" x14ac:dyDescent="0.25">
      <c r="A189" s="2" t="s">
        <v>143</v>
      </c>
      <c r="B189" s="2" t="s">
        <v>44</v>
      </c>
      <c r="C189" s="2" t="s">
        <v>118</v>
      </c>
      <c r="D189" s="2" t="s">
        <v>117</v>
      </c>
      <c r="E189" s="2" t="s">
        <v>121</v>
      </c>
      <c r="F189" s="11">
        <v>60000</v>
      </c>
      <c r="G189" s="11">
        <v>-3891.05</v>
      </c>
      <c r="H189" s="11">
        <v>56108.95</v>
      </c>
      <c r="I189" s="4">
        <v>25989.83</v>
      </c>
      <c r="J189" s="4">
        <v>0</v>
      </c>
      <c r="K189" s="5">
        <v>0</v>
      </c>
      <c r="L189" s="11">
        <v>25989.83</v>
      </c>
      <c r="M189" s="4">
        <v>30119.119999999999</v>
      </c>
      <c r="N189" s="3">
        <v>0.53679699999999997</v>
      </c>
    </row>
    <row r="190" spans="1:14" x14ac:dyDescent="0.25">
      <c r="A190" s="2" t="s">
        <v>143</v>
      </c>
      <c r="B190" s="2" t="s">
        <v>44</v>
      </c>
      <c r="C190" s="2" t="s">
        <v>118</v>
      </c>
      <c r="D190" s="2" t="s">
        <v>117</v>
      </c>
      <c r="E190" s="2" t="s">
        <v>120</v>
      </c>
      <c r="F190" s="11">
        <v>1680</v>
      </c>
      <c r="G190" s="11">
        <v>-108.95</v>
      </c>
      <c r="H190" s="11">
        <v>1571.05</v>
      </c>
      <c r="I190" s="4">
        <v>4727.71</v>
      </c>
      <c r="J190" s="4">
        <v>0</v>
      </c>
      <c r="K190" s="5">
        <v>0</v>
      </c>
      <c r="L190" s="11">
        <v>4727.71</v>
      </c>
      <c r="M190" s="4">
        <v>-3156.66</v>
      </c>
      <c r="N190" s="3">
        <v>-2.0092680000000001</v>
      </c>
    </row>
    <row r="191" spans="1:14" x14ac:dyDescent="0.25">
      <c r="A191" s="2" t="s">
        <v>142</v>
      </c>
      <c r="B191" s="2" t="s">
        <v>45</v>
      </c>
      <c r="C191" s="2" t="s">
        <v>118</v>
      </c>
      <c r="D191" s="2" t="s">
        <v>117</v>
      </c>
      <c r="E191" s="2" t="s">
        <v>121</v>
      </c>
      <c r="F191" s="11">
        <v>30000</v>
      </c>
      <c r="G191" s="11">
        <v>0</v>
      </c>
      <c r="H191" s="11">
        <v>30000</v>
      </c>
      <c r="I191" s="4">
        <v>14299.7</v>
      </c>
      <c r="J191" s="4">
        <v>0</v>
      </c>
      <c r="K191" s="5">
        <v>0</v>
      </c>
      <c r="L191" s="11">
        <v>14299.7</v>
      </c>
      <c r="M191" s="4">
        <v>15700.3</v>
      </c>
      <c r="N191" s="3">
        <v>0.523343</v>
      </c>
    </row>
    <row r="192" spans="1:14" x14ac:dyDescent="0.25">
      <c r="A192" s="2" t="s">
        <v>142</v>
      </c>
      <c r="B192" s="2" t="s">
        <v>45</v>
      </c>
      <c r="C192" s="2" t="s">
        <v>118</v>
      </c>
      <c r="D192" s="2" t="s">
        <v>117</v>
      </c>
      <c r="E192" s="2" t="s">
        <v>120</v>
      </c>
      <c r="F192" s="11">
        <v>1890.84</v>
      </c>
      <c r="G192" s="11">
        <v>-114.88</v>
      </c>
      <c r="H192" s="11">
        <v>1775.96</v>
      </c>
      <c r="I192" s="4">
        <v>927.68</v>
      </c>
      <c r="J192" s="4">
        <v>0</v>
      </c>
      <c r="K192" s="5">
        <v>0</v>
      </c>
      <c r="L192" s="11">
        <v>927.68</v>
      </c>
      <c r="M192" s="4">
        <v>848.28</v>
      </c>
      <c r="N192" s="3">
        <v>0.47764600000000002</v>
      </c>
    </row>
    <row r="193" spans="1:14" x14ac:dyDescent="0.25">
      <c r="A193" s="2" t="s">
        <v>142</v>
      </c>
      <c r="B193" s="2" t="s">
        <v>45</v>
      </c>
      <c r="C193" s="2" t="s">
        <v>118</v>
      </c>
      <c r="D193" s="2" t="s">
        <v>117</v>
      </c>
      <c r="E193" s="2" t="s">
        <v>116</v>
      </c>
      <c r="F193" s="11">
        <v>37530</v>
      </c>
      <c r="G193" s="11">
        <v>-4102.92</v>
      </c>
      <c r="H193" s="11">
        <v>33427.08</v>
      </c>
      <c r="I193" s="4">
        <v>18831.599999999999</v>
      </c>
      <c r="J193" s="4">
        <v>0</v>
      </c>
      <c r="K193" s="5">
        <v>0</v>
      </c>
      <c r="L193" s="11">
        <v>18831.599999999999</v>
      </c>
      <c r="M193" s="4">
        <v>14595.48</v>
      </c>
      <c r="N193" s="3">
        <v>0.43663600000000002</v>
      </c>
    </row>
    <row r="194" spans="1:14" x14ac:dyDescent="0.25">
      <c r="A194" s="2" t="s">
        <v>141</v>
      </c>
      <c r="B194" s="2" t="s">
        <v>46</v>
      </c>
      <c r="C194" s="2" t="s">
        <v>118</v>
      </c>
      <c r="D194" s="2" t="s">
        <v>117</v>
      </c>
      <c r="E194" s="2" t="s">
        <v>121</v>
      </c>
      <c r="F194" s="11">
        <v>22000</v>
      </c>
      <c r="G194" s="11">
        <v>18232.48</v>
      </c>
      <c r="H194" s="11">
        <v>40232.480000000003</v>
      </c>
      <c r="I194" s="4">
        <v>3674</v>
      </c>
      <c r="J194" s="4">
        <v>0</v>
      </c>
      <c r="K194" s="5">
        <v>0</v>
      </c>
      <c r="L194" s="11">
        <v>3674</v>
      </c>
      <c r="M194" s="4">
        <v>36558.480000000003</v>
      </c>
      <c r="N194" s="3">
        <v>0.90868099999999996</v>
      </c>
    </row>
    <row r="195" spans="1:14" x14ac:dyDescent="0.25">
      <c r="A195" s="2" t="s">
        <v>141</v>
      </c>
      <c r="B195" s="2" t="s">
        <v>46</v>
      </c>
      <c r="C195" s="2" t="s">
        <v>118</v>
      </c>
      <c r="D195" s="2" t="s">
        <v>117</v>
      </c>
      <c r="E195" s="2" t="s">
        <v>120</v>
      </c>
      <c r="F195" s="11">
        <v>616</v>
      </c>
      <c r="G195" s="11">
        <v>510.5</v>
      </c>
      <c r="H195" s="11">
        <v>1126.5</v>
      </c>
      <c r="I195" s="4">
        <v>35102.870000000003</v>
      </c>
      <c r="J195" s="4">
        <v>0</v>
      </c>
      <c r="K195" s="5">
        <v>0</v>
      </c>
      <c r="L195" s="11">
        <v>35102.870000000003</v>
      </c>
      <c r="M195" s="4">
        <v>-33976.370000000003</v>
      </c>
      <c r="N195" s="3">
        <v>-30.161003000000001</v>
      </c>
    </row>
    <row r="196" spans="1:14" x14ac:dyDescent="0.25">
      <c r="A196" s="2" t="s">
        <v>140</v>
      </c>
      <c r="B196" s="2" t="s">
        <v>47</v>
      </c>
      <c r="C196" s="2" t="s">
        <v>118</v>
      </c>
      <c r="D196" s="2" t="s">
        <v>117</v>
      </c>
      <c r="E196" s="2" t="s">
        <v>121</v>
      </c>
      <c r="F196" s="11">
        <v>6358</v>
      </c>
      <c r="G196" s="11">
        <v>589.79999999999995</v>
      </c>
      <c r="H196" s="11">
        <v>6947.8</v>
      </c>
      <c r="I196" s="4">
        <v>6386.34</v>
      </c>
      <c r="J196" s="4">
        <v>0</v>
      </c>
      <c r="K196" s="5">
        <v>0</v>
      </c>
      <c r="L196" s="11">
        <v>6386.34</v>
      </c>
      <c r="M196" s="4">
        <v>561.46</v>
      </c>
      <c r="N196" s="3">
        <v>8.0810999999999994E-2</v>
      </c>
    </row>
    <row r="197" spans="1:14" x14ac:dyDescent="0.25">
      <c r="A197" s="2" t="s">
        <v>140</v>
      </c>
      <c r="B197" s="2" t="s">
        <v>47</v>
      </c>
      <c r="C197" s="2" t="s">
        <v>118</v>
      </c>
      <c r="D197" s="2" t="s">
        <v>117</v>
      </c>
      <c r="E197" s="2" t="s">
        <v>120</v>
      </c>
      <c r="F197" s="11">
        <v>5440.75</v>
      </c>
      <c r="G197" s="11">
        <v>-141.96</v>
      </c>
      <c r="H197" s="11">
        <v>5298.79</v>
      </c>
      <c r="I197" s="4">
        <v>5272.51</v>
      </c>
      <c r="J197" s="4">
        <v>0</v>
      </c>
      <c r="K197" s="5">
        <v>0</v>
      </c>
      <c r="L197" s="11">
        <v>5272.51</v>
      </c>
      <c r="M197" s="4">
        <v>26.28</v>
      </c>
      <c r="N197" s="3">
        <v>4.96E-3</v>
      </c>
    </row>
    <row r="198" spans="1:14" x14ac:dyDescent="0.25">
      <c r="A198" s="2" t="s">
        <v>140</v>
      </c>
      <c r="B198" s="2" t="s">
        <v>47</v>
      </c>
      <c r="C198" s="2" t="s">
        <v>118</v>
      </c>
      <c r="D198" s="2" t="s">
        <v>117</v>
      </c>
      <c r="E198" s="2" t="s">
        <v>116</v>
      </c>
      <c r="F198" s="11">
        <v>29005</v>
      </c>
      <c r="G198" s="11">
        <v>-4897.47</v>
      </c>
      <c r="H198" s="11">
        <v>24107.53</v>
      </c>
      <c r="I198" s="4">
        <v>23728.41</v>
      </c>
      <c r="J198" s="4">
        <v>0</v>
      </c>
      <c r="K198" s="5">
        <v>0</v>
      </c>
      <c r="L198" s="11">
        <v>23728.41</v>
      </c>
      <c r="M198" s="4">
        <v>379.12</v>
      </c>
      <c r="N198" s="3">
        <v>1.5726E-2</v>
      </c>
    </row>
    <row r="199" spans="1:14" x14ac:dyDescent="0.25">
      <c r="A199" s="2" t="s">
        <v>140</v>
      </c>
      <c r="B199" s="2" t="s">
        <v>47</v>
      </c>
      <c r="C199" s="2" t="s">
        <v>118</v>
      </c>
      <c r="D199" s="2" t="s">
        <v>117</v>
      </c>
      <c r="E199" s="2" t="s">
        <v>125</v>
      </c>
      <c r="F199" s="11">
        <v>158949.59</v>
      </c>
      <c r="G199" s="11">
        <v>-762.35</v>
      </c>
      <c r="H199" s="11">
        <v>158187.24</v>
      </c>
      <c r="I199" s="4">
        <v>158187.24</v>
      </c>
      <c r="J199" s="4">
        <v>0</v>
      </c>
      <c r="K199" s="5">
        <v>0</v>
      </c>
      <c r="L199" s="11">
        <v>158187.24</v>
      </c>
      <c r="M199" s="4">
        <v>0</v>
      </c>
      <c r="N199" s="3">
        <v>0</v>
      </c>
    </row>
    <row r="200" spans="1:14" x14ac:dyDescent="0.25">
      <c r="A200" s="2" t="s">
        <v>139</v>
      </c>
      <c r="B200" s="2" t="s">
        <v>48</v>
      </c>
      <c r="C200" s="2" t="s">
        <v>118</v>
      </c>
      <c r="D200" s="2" t="s">
        <v>117</v>
      </c>
      <c r="E200" s="2" t="s">
        <v>121</v>
      </c>
      <c r="F200" s="11">
        <v>4000</v>
      </c>
      <c r="G200" s="11">
        <v>-1722.26</v>
      </c>
      <c r="H200" s="11">
        <v>2277.7399999999998</v>
      </c>
      <c r="I200" s="4">
        <v>1724.5</v>
      </c>
      <c r="J200" s="4">
        <v>0</v>
      </c>
      <c r="K200" s="5">
        <v>0</v>
      </c>
      <c r="L200" s="11">
        <v>1724.5</v>
      </c>
      <c r="M200" s="4">
        <v>553.24</v>
      </c>
      <c r="N200" s="3">
        <v>0.24288999999999999</v>
      </c>
    </row>
    <row r="201" spans="1:14" x14ac:dyDescent="0.25">
      <c r="A201" s="2" t="s">
        <v>139</v>
      </c>
      <c r="B201" s="2" t="s">
        <v>48</v>
      </c>
      <c r="C201" s="2" t="s">
        <v>118</v>
      </c>
      <c r="D201" s="2" t="s">
        <v>117</v>
      </c>
      <c r="E201" s="2" t="s">
        <v>120</v>
      </c>
      <c r="F201" s="11">
        <v>492.52</v>
      </c>
      <c r="G201" s="11">
        <v>-27.24</v>
      </c>
      <c r="H201" s="11">
        <v>465.28</v>
      </c>
      <c r="I201" s="4">
        <v>377.68</v>
      </c>
      <c r="J201" s="4">
        <v>0</v>
      </c>
      <c r="K201" s="5">
        <v>0</v>
      </c>
      <c r="L201" s="11">
        <v>377.68</v>
      </c>
      <c r="M201" s="4">
        <v>87.6</v>
      </c>
      <c r="N201" s="3">
        <v>0.188274</v>
      </c>
    </row>
    <row r="202" spans="1:14" x14ac:dyDescent="0.25">
      <c r="A202" s="2" t="s">
        <v>139</v>
      </c>
      <c r="B202" s="2" t="s">
        <v>48</v>
      </c>
      <c r="C202" s="2" t="s">
        <v>118</v>
      </c>
      <c r="D202" s="2" t="s">
        <v>117</v>
      </c>
      <c r="E202" s="2" t="s">
        <v>116</v>
      </c>
      <c r="F202" s="11">
        <v>13590</v>
      </c>
      <c r="G202" s="11">
        <v>749.5</v>
      </c>
      <c r="H202" s="11">
        <v>14339.5</v>
      </c>
      <c r="I202" s="4">
        <v>11763.5</v>
      </c>
      <c r="J202" s="4">
        <v>0</v>
      </c>
      <c r="K202" s="5">
        <v>0</v>
      </c>
      <c r="L202" s="11">
        <v>11763.5</v>
      </c>
      <c r="M202" s="4">
        <v>2576</v>
      </c>
      <c r="N202" s="3">
        <v>0.179644</v>
      </c>
    </row>
    <row r="203" spans="1:14" x14ac:dyDescent="0.25">
      <c r="A203" s="2" t="s">
        <v>138</v>
      </c>
      <c r="B203" s="2" t="s">
        <v>49</v>
      </c>
      <c r="C203" s="2" t="s">
        <v>118</v>
      </c>
      <c r="D203" s="2" t="s">
        <v>117</v>
      </c>
      <c r="E203" s="2" t="s">
        <v>121</v>
      </c>
      <c r="F203" s="11">
        <v>1200</v>
      </c>
      <c r="G203" s="11">
        <v>0</v>
      </c>
      <c r="H203" s="11">
        <v>1200</v>
      </c>
      <c r="I203" s="4">
        <v>281.75</v>
      </c>
      <c r="J203" s="4">
        <v>0</v>
      </c>
      <c r="K203" s="5">
        <v>0</v>
      </c>
      <c r="L203" s="11">
        <v>281.75</v>
      </c>
      <c r="M203" s="4">
        <v>918.25</v>
      </c>
      <c r="N203" s="3">
        <v>0.765208</v>
      </c>
    </row>
    <row r="204" spans="1:14" x14ac:dyDescent="0.25">
      <c r="A204" s="2" t="s">
        <v>138</v>
      </c>
      <c r="B204" s="2" t="s">
        <v>49</v>
      </c>
      <c r="C204" s="2" t="s">
        <v>118</v>
      </c>
      <c r="D204" s="2" t="s">
        <v>117</v>
      </c>
      <c r="E204" s="2" t="s">
        <v>120</v>
      </c>
      <c r="F204" s="11">
        <v>196.14</v>
      </c>
      <c r="G204" s="11">
        <v>0</v>
      </c>
      <c r="H204" s="11">
        <v>196.14</v>
      </c>
      <c r="I204" s="4">
        <v>163.89</v>
      </c>
      <c r="J204" s="4">
        <v>0</v>
      </c>
      <c r="K204" s="5">
        <v>0</v>
      </c>
      <c r="L204" s="11">
        <v>163.89</v>
      </c>
      <c r="M204" s="4">
        <v>32.25</v>
      </c>
      <c r="N204" s="3">
        <v>0.16442300000000001</v>
      </c>
    </row>
    <row r="205" spans="1:14" x14ac:dyDescent="0.25">
      <c r="A205" s="2" t="s">
        <v>138</v>
      </c>
      <c r="B205" s="2" t="s">
        <v>49</v>
      </c>
      <c r="C205" s="2" t="s">
        <v>118</v>
      </c>
      <c r="D205" s="2" t="s">
        <v>117</v>
      </c>
      <c r="E205" s="2" t="s">
        <v>116</v>
      </c>
      <c r="F205" s="11">
        <v>5805</v>
      </c>
      <c r="G205" s="11">
        <v>0</v>
      </c>
      <c r="H205" s="11">
        <v>5805</v>
      </c>
      <c r="I205" s="4">
        <v>5570.65</v>
      </c>
      <c r="J205" s="4">
        <v>0</v>
      </c>
      <c r="K205" s="5">
        <v>0</v>
      </c>
      <c r="L205" s="11">
        <v>5570.65</v>
      </c>
      <c r="M205" s="4">
        <v>234.35</v>
      </c>
      <c r="N205" s="3">
        <v>4.0370000000000003E-2</v>
      </c>
    </row>
    <row r="206" spans="1:14" x14ac:dyDescent="0.25">
      <c r="A206" s="2" t="s">
        <v>137</v>
      </c>
      <c r="B206" s="2" t="s">
        <v>50</v>
      </c>
      <c r="C206" s="2" t="s">
        <v>118</v>
      </c>
      <c r="D206" s="2" t="s">
        <v>117</v>
      </c>
      <c r="E206" s="2" t="s">
        <v>121</v>
      </c>
      <c r="F206" s="11">
        <v>35000</v>
      </c>
      <c r="G206" s="11">
        <v>0</v>
      </c>
      <c r="H206" s="11">
        <v>35000</v>
      </c>
      <c r="I206" s="4">
        <v>20791.93</v>
      </c>
      <c r="J206" s="4">
        <v>0</v>
      </c>
      <c r="K206" s="5">
        <v>0</v>
      </c>
      <c r="L206" s="11">
        <v>20791.93</v>
      </c>
      <c r="M206" s="4">
        <v>14208.07</v>
      </c>
      <c r="N206" s="3">
        <v>0.405945</v>
      </c>
    </row>
    <row r="207" spans="1:14" x14ac:dyDescent="0.25">
      <c r="A207" s="2" t="s">
        <v>137</v>
      </c>
      <c r="B207" s="2" t="s">
        <v>50</v>
      </c>
      <c r="C207" s="2" t="s">
        <v>118</v>
      </c>
      <c r="D207" s="2" t="s">
        <v>117</v>
      </c>
      <c r="E207" s="2" t="s">
        <v>120</v>
      </c>
      <c r="F207" s="11">
        <v>2038.4</v>
      </c>
      <c r="G207" s="11">
        <v>-211.51</v>
      </c>
      <c r="H207" s="11">
        <v>1826.89</v>
      </c>
      <c r="I207" s="4">
        <v>1239.01</v>
      </c>
      <c r="J207" s="4">
        <v>0</v>
      </c>
      <c r="K207" s="5">
        <v>0</v>
      </c>
      <c r="L207" s="11">
        <v>1239.01</v>
      </c>
      <c r="M207" s="4">
        <v>587.88</v>
      </c>
      <c r="N207" s="3">
        <v>0.321793</v>
      </c>
    </row>
    <row r="208" spans="1:14" x14ac:dyDescent="0.25">
      <c r="A208" s="2" t="s">
        <v>137</v>
      </c>
      <c r="B208" s="2" t="s">
        <v>50</v>
      </c>
      <c r="C208" s="2" t="s">
        <v>118</v>
      </c>
      <c r="D208" s="2" t="s">
        <v>117</v>
      </c>
      <c r="E208" s="2" t="s">
        <v>116</v>
      </c>
      <c r="F208" s="11">
        <v>37800</v>
      </c>
      <c r="G208" s="11">
        <v>-7553.88</v>
      </c>
      <c r="H208" s="11">
        <v>30246.12</v>
      </c>
      <c r="I208" s="4">
        <v>23459.17</v>
      </c>
      <c r="J208" s="4">
        <v>0</v>
      </c>
      <c r="K208" s="5">
        <v>0</v>
      </c>
      <c r="L208" s="11">
        <v>23459.17</v>
      </c>
      <c r="M208" s="4">
        <v>6786.95</v>
      </c>
      <c r="N208" s="3">
        <v>0.22439100000000001</v>
      </c>
    </row>
    <row r="209" spans="1:14" x14ac:dyDescent="0.25">
      <c r="A209" s="2" t="s">
        <v>136</v>
      </c>
      <c r="B209" s="2" t="s">
        <v>51</v>
      </c>
      <c r="C209" s="2" t="s">
        <v>118</v>
      </c>
      <c r="D209" s="2" t="s">
        <v>117</v>
      </c>
      <c r="E209" s="2" t="s">
        <v>121</v>
      </c>
      <c r="F209" s="11">
        <v>26575</v>
      </c>
      <c r="G209" s="11">
        <v>351.68</v>
      </c>
      <c r="H209" s="11">
        <v>26926.68</v>
      </c>
      <c r="I209" s="4">
        <v>9083.65</v>
      </c>
      <c r="J209" s="4">
        <v>0</v>
      </c>
      <c r="K209" s="5">
        <v>0</v>
      </c>
      <c r="L209" s="11">
        <v>9083.65</v>
      </c>
      <c r="M209" s="4">
        <v>17843.03</v>
      </c>
      <c r="N209" s="3">
        <v>0.66265200000000002</v>
      </c>
    </row>
    <row r="210" spans="1:14" x14ac:dyDescent="0.25">
      <c r="A210" s="2" t="s">
        <v>136</v>
      </c>
      <c r="B210" s="2" t="s">
        <v>51</v>
      </c>
      <c r="C210" s="2" t="s">
        <v>118</v>
      </c>
      <c r="D210" s="2" t="s">
        <v>117</v>
      </c>
      <c r="E210" s="2" t="s">
        <v>120</v>
      </c>
      <c r="F210" s="11">
        <v>4505.9399999999996</v>
      </c>
      <c r="G210" s="11">
        <v>9.85</v>
      </c>
      <c r="H210" s="11">
        <v>4515.79</v>
      </c>
      <c r="I210" s="4">
        <v>3437.2</v>
      </c>
      <c r="J210" s="4">
        <v>0</v>
      </c>
      <c r="K210" s="5">
        <v>0</v>
      </c>
      <c r="L210" s="11">
        <v>3437.2</v>
      </c>
      <c r="M210" s="4">
        <v>1078.5899999999999</v>
      </c>
      <c r="N210" s="3">
        <v>0.23884900000000001</v>
      </c>
    </row>
    <row r="211" spans="1:14" x14ac:dyDescent="0.25">
      <c r="A211" s="2" t="s">
        <v>136</v>
      </c>
      <c r="B211" s="2" t="s">
        <v>51</v>
      </c>
      <c r="C211" s="2" t="s">
        <v>118</v>
      </c>
      <c r="D211" s="2" t="s">
        <v>117</v>
      </c>
      <c r="E211" s="2" t="s">
        <v>116</v>
      </c>
      <c r="F211" s="11">
        <v>8800</v>
      </c>
      <c r="G211" s="11">
        <v>0</v>
      </c>
      <c r="H211" s="11">
        <v>8800</v>
      </c>
      <c r="I211" s="4">
        <v>7975</v>
      </c>
      <c r="J211" s="4">
        <v>0</v>
      </c>
      <c r="K211" s="5">
        <v>0</v>
      </c>
      <c r="L211" s="11">
        <v>7975</v>
      </c>
      <c r="M211" s="4">
        <v>825</v>
      </c>
      <c r="N211" s="3">
        <v>9.375E-2</v>
      </c>
    </row>
    <row r="212" spans="1:14" x14ac:dyDescent="0.25">
      <c r="A212" s="2" t="s">
        <v>136</v>
      </c>
      <c r="B212" s="2" t="s">
        <v>51</v>
      </c>
      <c r="C212" s="2" t="s">
        <v>118</v>
      </c>
      <c r="D212" s="2" t="s">
        <v>117</v>
      </c>
      <c r="E212" s="2" t="s">
        <v>125</v>
      </c>
      <c r="F212" s="11">
        <v>125551.27</v>
      </c>
      <c r="G212" s="11">
        <v>0</v>
      </c>
      <c r="H212" s="11">
        <v>125551.27</v>
      </c>
      <c r="I212" s="4">
        <v>105698.73</v>
      </c>
      <c r="J212" s="4">
        <v>0</v>
      </c>
      <c r="K212" s="5">
        <v>0</v>
      </c>
      <c r="L212" s="11">
        <v>105698.73</v>
      </c>
      <c r="M212" s="4">
        <v>19852.54</v>
      </c>
      <c r="N212" s="3">
        <v>0.15812300000000001</v>
      </c>
    </row>
    <row r="213" spans="1:14" x14ac:dyDescent="0.25">
      <c r="A213" s="2" t="s">
        <v>135</v>
      </c>
      <c r="B213" s="2" t="s">
        <v>52</v>
      </c>
      <c r="C213" s="2" t="s">
        <v>118</v>
      </c>
      <c r="D213" s="2" t="s">
        <v>117</v>
      </c>
      <c r="E213" s="2" t="s">
        <v>121</v>
      </c>
      <c r="F213" s="11">
        <v>1500</v>
      </c>
      <c r="G213" s="11">
        <v>0</v>
      </c>
      <c r="H213" s="11">
        <v>1500</v>
      </c>
      <c r="I213" s="4">
        <v>1565.21</v>
      </c>
      <c r="J213" s="4">
        <v>0</v>
      </c>
      <c r="K213" s="5">
        <v>0</v>
      </c>
      <c r="L213" s="11">
        <v>1565.21</v>
      </c>
      <c r="M213" s="4">
        <v>-65.209999999999994</v>
      </c>
      <c r="N213" s="3">
        <v>-4.3472999999999998E-2</v>
      </c>
    </row>
    <row r="214" spans="1:14" x14ac:dyDescent="0.25">
      <c r="A214" s="2" t="s">
        <v>135</v>
      </c>
      <c r="B214" s="2" t="s">
        <v>52</v>
      </c>
      <c r="C214" s="2" t="s">
        <v>118</v>
      </c>
      <c r="D214" s="2" t="s">
        <v>117</v>
      </c>
      <c r="E214" s="2" t="s">
        <v>120</v>
      </c>
      <c r="F214" s="11">
        <v>42</v>
      </c>
      <c r="G214" s="11">
        <v>0</v>
      </c>
      <c r="H214" s="11">
        <v>42</v>
      </c>
      <c r="I214" s="4">
        <v>43.82</v>
      </c>
      <c r="J214" s="4">
        <v>0</v>
      </c>
      <c r="K214" s="5">
        <v>0</v>
      </c>
      <c r="L214" s="11">
        <v>43.82</v>
      </c>
      <c r="M214" s="4">
        <v>-1.82</v>
      </c>
      <c r="N214" s="3">
        <v>-4.3333000000000003E-2</v>
      </c>
    </row>
    <row r="215" spans="1:14" x14ac:dyDescent="0.25">
      <c r="A215" s="2" t="s">
        <v>134</v>
      </c>
      <c r="B215" s="2" t="s">
        <v>53</v>
      </c>
      <c r="C215" s="2" t="s">
        <v>118</v>
      </c>
      <c r="D215" s="2" t="s">
        <v>117</v>
      </c>
      <c r="E215" s="2" t="s">
        <v>121</v>
      </c>
      <c r="F215" s="11">
        <v>16000</v>
      </c>
      <c r="G215" s="11">
        <v>-7782.1</v>
      </c>
      <c r="H215" s="11">
        <v>8217.9</v>
      </c>
      <c r="I215" s="4">
        <v>2626.54</v>
      </c>
      <c r="J215" s="4">
        <v>0</v>
      </c>
      <c r="K215" s="5">
        <v>0</v>
      </c>
      <c r="L215" s="11">
        <v>2626.54</v>
      </c>
      <c r="M215" s="4">
        <v>5591.36</v>
      </c>
      <c r="N215" s="3">
        <v>0.68038799999999999</v>
      </c>
    </row>
    <row r="216" spans="1:14" x14ac:dyDescent="0.25">
      <c r="A216" s="2" t="s">
        <v>134</v>
      </c>
      <c r="B216" s="2" t="s">
        <v>53</v>
      </c>
      <c r="C216" s="2" t="s">
        <v>118</v>
      </c>
      <c r="D216" s="2" t="s">
        <v>117</v>
      </c>
      <c r="E216" s="2" t="s">
        <v>120</v>
      </c>
      <c r="F216" s="11">
        <v>448</v>
      </c>
      <c r="G216" s="11">
        <v>-217.9</v>
      </c>
      <c r="H216" s="11">
        <v>230.1</v>
      </c>
      <c r="I216" s="4">
        <v>73.540000000000006</v>
      </c>
      <c r="J216" s="4">
        <v>0</v>
      </c>
      <c r="K216" s="5">
        <v>0</v>
      </c>
      <c r="L216" s="11">
        <v>73.540000000000006</v>
      </c>
      <c r="M216" s="4">
        <v>156.56</v>
      </c>
      <c r="N216" s="3">
        <v>0.6804</v>
      </c>
    </row>
    <row r="217" spans="1:14" x14ac:dyDescent="0.25">
      <c r="A217" s="2" t="s">
        <v>132</v>
      </c>
      <c r="B217" s="2" t="s">
        <v>54</v>
      </c>
      <c r="C217" s="2" t="s">
        <v>118</v>
      </c>
      <c r="D217" s="2" t="s">
        <v>117</v>
      </c>
      <c r="E217" s="2" t="s">
        <v>121</v>
      </c>
      <c r="F217" s="11">
        <v>64089</v>
      </c>
      <c r="G217" s="11">
        <v>0</v>
      </c>
      <c r="H217" s="11">
        <v>64089</v>
      </c>
      <c r="I217" s="4">
        <v>54270.66</v>
      </c>
      <c r="J217" s="4">
        <v>0</v>
      </c>
      <c r="K217" s="5">
        <v>0</v>
      </c>
      <c r="L217" s="11">
        <v>54270.66</v>
      </c>
      <c r="M217" s="4">
        <v>9818.34</v>
      </c>
      <c r="N217" s="3">
        <v>0.153199</v>
      </c>
    </row>
    <row r="218" spans="1:14" x14ac:dyDescent="0.25">
      <c r="A218" s="2" t="s">
        <v>132</v>
      </c>
      <c r="B218" s="2" t="s">
        <v>54</v>
      </c>
      <c r="C218" s="2" t="s">
        <v>118</v>
      </c>
      <c r="D218" s="2" t="s">
        <v>117</v>
      </c>
      <c r="E218" s="2" t="s">
        <v>120</v>
      </c>
      <c r="F218" s="11">
        <v>1794.49</v>
      </c>
      <c r="G218" s="11">
        <v>0</v>
      </c>
      <c r="H218" s="11">
        <v>1794.49</v>
      </c>
      <c r="I218" s="4">
        <v>1519.59</v>
      </c>
      <c r="J218" s="4">
        <v>0</v>
      </c>
      <c r="K218" s="5">
        <v>0</v>
      </c>
      <c r="L218" s="11">
        <v>1519.59</v>
      </c>
      <c r="M218" s="4">
        <v>274.89999999999998</v>
      </c>
      <c r="N218" s="3">
        <v>0.15319099999999999</v>
      </c>
    </row>
    <row r="219" spans="1:14" x14ac:dyDescent="0.25">
      <c r="A219" s="2" t="s">
        <v>131</v>
      </c>
      <c r="B219" s="2" t="s">
        <v>55</v>
      </c>
      <c r="C219" s="2" t="s">
        <v>118</v>
      </c>
      <c r="D219" s="2" t="s">
        <v>117</v>
      </c>
      <c r="E219" s="2" t="s">
        <v>121</v>
      </c>
      <c r="F219" s="11">
        <v>13230</v>
      </c>
      <c r="G219" s="11">
        <v>-2442.65</v>
      </c>
      <c r="H219" s="11">
        <v>10787.35</v>
      </c>
      <c r="I219" s="4">
        <v>5220.03</v>
      </c>
      <c r="J219" s="4">
        <v>0</v>
      </c>
      <c r="K219" s="5">
        <v>0</v>
      </c>
      <c r="L219" s="11">
        <v>5220.03</v>
      </c>
      <c r="M219" s="4">
        <v>5567.32</v>
      </c>
      <c r="N219" s="3">
        <v>0.51609700000000003</v>
      </c>
    </row>
    <row r="220" spans="1:14" x14ac:dyDescent="0.25">
      <c r="A220" s="2" t="s">
        <v>131</v>
      </c>
      <c r="B220" s="2" t="s">
        <v>55</v>
      </c>
      <c r="C220" s="2" t="s">
        <v>118</v>
      </c>
      <c r="D220" s="2" t="s">
        <v>117</v>
      </c>
      <c r="E220" s="2" t="s">
        <v>120</v>
      </c>
      <c r="F220" s="11">
        <v>1297.8</v>
      </c>
      <c r="G220" s="11">
        <v>0</v>
      </c>
      <c r="H220" s="11">
        <v>1297.8</v>
      </c>
      <c r="I220" s="4">
        <v>1126.03</v>
      </c>
      <c r="J220" s="4">
        <v>0</v>
      </c>
      <c r="K220" s="5">
        <v>0</v>
      </c>
      <c r="L220" s="11">
        <v>1126.03</v>
      </c>
      <c r="M220" s="4">
        <v>171.77</v>
      </c>
      <c r="N220" s="3">
        <v>0.132355</v>
      </c>
    </row>
    <row r="221" spans="1:14" x14ac:dyDescent="0.25">
      <c r="A221" s="2" t="s">
        <v>131</v>
      </c>
      <c r="B221" s="2" t="s">
        <v>55</v>
      </c>
      <c r="C221" s="2" t="s">
        <v>118</v>
      </c>
      <c r="D221" s="2" t="s">
        <v>117</v>
      </c>
      <c r="E221" s="2" t="s">
        <v>116</v>
      </c>
      <c r="F221" s="11">
        <v>33120</v>
      </c>
      <c r="G221" s="11">
        <v>2442.65</v>
      </c>
      <c r="H221" s="11">
        <v>35562.65</v>
      </c>
      <c r="I221" s="4">
        <v>34996.080000000002</v>
      </c>
      <c r="J221" s="4">
        <v>0</v>
      </c>
      <c r="K221" s="5">
        <v>0</v>
      </c>
      <c r="L221" s="11">
        <v>34996.080000000002</v>
      </c>
      <c r="M221" s="4">
        <v>566.57000000000005</v>
      </c>
      <c r="N221" s="3">
        <v>1.5932000000000002E-2</v>
      </c>
    </row>
    <row r="222" spans="1:14" x14ac:dyDescent="0.25">
      <c r="A222" s="2" t="s">
        <v>130</v>
      </c>
      <c r="B222" s="2" t="s">
        <v>56</v>
      </c>
      <c r="C222" s="2" t="s">
        <v>118</v>
      </c>
      <c r="D222" s="2" t="s">
        <v>117</v>
      </c>
      <c r="E222" s="2" t="s">
        <v>121</v>
      </c>
      <c r="F222" s="11">
        <v>12500</v>
      </c>
      <c r="G222" s="11">
        <v>0</v>
      </c>
      <c r="H222" s="11">
        <v>12500</v>
      </c>
      <c r="I222" s="4">
        <v>10769.85</v>
      </c>
      <c r="J222" s="4">
        <v>0</v>
      </c>
      <c r="K222" s="5">
        <v>0</v>
      </c>
      <c r="L222" s="11">
        <v>10769.85</v>
      </c>
      <c r="M222" s="4">
        <v>1730.15</v>
      </c>
      <c r="N222" s="3">
        <v>0.13841200000000001</v>
      </c>
    </row>
    <row r="223" spans="1:14" x14ac:dyDescent="0.25">
      <c r="A223" s="2" t="s">
        <v>130</v>
      </c>
      <c r="B223" s="2" t="s">
        <v>56</v>
      </c>
      <c r="C223" s="2" t="s">
        <v>118</v>
      </c>
      <c r="D223" s="2" t="s">
        <v>117</v>
      </c>
      <c r="E223" s="2" t="s">
        <v>120</v>
      </c>
      <c r="F223" s="11">
        <v>2581.04</v>
      </c>
      <c r="G223" s="11">
        <v>0</v>
      </c>
      <c r="H223" s="11">
        <v>2581.04</v>
      </c>
      <c r="I223" s="4">
        <v>2287.34</v>
      </c>
      <c r="J223" s="4">
        <v>0</v>
      </c>
      <c r="K223" s="5">
        <v>0</v>
      </c>
      <c r="L223" s="11">
        <v>2287.34</v>
      </c>
      <c r="M223" s="4">
        <v>293.7</v>
      </c>
      <c r="N223" s="3">
        <v>0.113791</v>
      </c>
    </row>
    <row r="224" spans="1:14" x14ac:dyDescent="0.25">
      <c r="A224" s="2" t="s">
        <v>130</v>
      </c>
      <c r="B224" s="2" t="s">
        <v>56</v>
      </c>
      <c r="C224" s="2" t="s">
        <v>118</v>
      </c>
      <c r="D224" s="2" t="s">
        <v>117</v>
      </c>
      <c r="E224" s="2" t="s">
        <v>116</v>
      </c>
      <c r="F224" s="11">
        <v>79680</v>
      </c>
      <c r="G224" s="11">
        <v>0</v>
      </c>
      <c r="H224" s="11">
        <v>79680</v>
      </c>
      <c r="I224" s="4">
        <v>70921.19</v>
      </c>
      <c r="J224" s="4">
        <v>0</v>
      </c>
      <c r="K224" s="5">
        <v>0</v>
      </c>
      <c r="L224" s="11">
        <v>70921.19</v>
      </c>
      <c r="M224" s="4">
        <v>8758.81</v>
      </c>
      <c r="N224" s="3">
        <v>0.10992499999999999</v>
      </c>
    </row>
    <row r="225" spans="1:14" x14ac:dyDescent="0.25">
      <c r="A225" s="2" t="s">
        <v>129</v>
      </c>
      <c r="B225" s="2" t="s">
        <v>57</v>
      </c>
      <c r="C225" s="2" t="s">
        <v>118</v>
      </c>
      <c r="D225" s="2" t="s">
        <v>117</v>
      </c>
      <c r="E225" s="2" t="s">
        <v>121</v>
      </c>
      <c r="F225" s="11">
        <v>10750</v>
      </c>
      <c r="G225" s="11">
        <v>3875.76</v>
      </c>
      <c r="H225" s="11">
        <v>14625.76</v>
      </c>
      <c r="I225" s="4">
        <v>14563.46</v>
      </c>
      <c r="J225" s="4">
        <v>0</v>
      </c>
      <c r="K225" s="5">
        <v>0</v>
      </c>
      <c r="L225" s="11">
        <v>14563.46</v>
      </c>
      <c r="M225" s="4">
        <v>62.3</v>
      </c>
      <c r="N225" s="3">
        <v>4.2599999999999999E-3</v>
      </c>
    </row>
    <row r="226" spans="1:14" x14ac:dyDescent="0.25">
      <c r="A226" s="2" t="s">
        <v>129</v>
      </c>
      <c r="B226" s="2" t="s">
        <v>57</v>
      </c>
      <c r="C226" s="2" t="s">
        <v>118</v>
      </c>
      <c r="D226" s="2" t="s">
        <v>117</v>
      </c>
      <c r="E226" s="2" t="s">
        <v>120</v>
      </c>
      <c r="F226" s="11">
        <v>301</v>
      </c>
      <c r="G226" s="11">
        <v>108.53</v>
      </c>
      <c r="H226" s="11">
        <v>409.53</v>
      </c>
      <c r="I226" s="4">
        <v>407.79</v>
      </c>
      <c r="J226" s="4">
        <v>0</v>
      </c>
      <c r="K226" s="5">
        <v>0</v>
      </c>
      <c r="L226" s="11">
        <v>407.79</v>
      </c>
      <c r="M226" s="4">
        <v>1.74</v>
      </c>
      <c r="N226" s="3">
        <v>4.2490000000000002E-3</v>
      </c>
    </row>
    <row r="227" spans="1:14" x14ac:dyDescent="0.25">
      <c r="A227" s="2" t="s">
        <v>128</v>
      </c>
      <c r="B227" s="2" t="s">
        <v>58</v>
      </c>
      <c r="C227" s="2" t="s">
        <v>118</v>
      </c>
      <c r="D227" s="2" t="s">
        <v>117</v>
      </c>
      <c r="E227" s="2" t="s">
        <v>121</v>
      </c>
      <c r="F227" s="11">
        <v>10500</v>
      </c>
      <c r="G227" s="11">
        <v>47861.3</v>
      </c>
      <c r="H227" s="11">
        <v>58361.3</v>
      </c>
      <c r="I227" s="4">
        <v>50035.76</v>
      </c>
      <c r="J227" s="4">
        <v>0</v>
      </c>
      <c r="K227" s="5">
        <v>0</v>
      </c>
      <c r="L227" s="11">
        <v>50035.76</v>
      </c>
      <c r="M227" s="4">
        <v>8325.5400000000009</v>
      </c>
      <c r="N227" s="3">
        <v>0.142655</v>
      </c>
    </row>
    <row r="228" spans="1:14" x14ac:dyDescent="0.25">
      <c r="A228" s="2" t="s">
        <v>128</v>
      </c>
      <c r="B228" s="2" t="s">
        <v>58</v>
      </c>
      <c r="C228" s="2" t="s">
        <v>118</v>
      </c>
      <c r="D228" s="2" t="s">
        <v>117</v>
      </c>
      <c r="E228" s="2" t="s">
        <v>120</v>
      </c>
      <c r="F228" s="11">
        <v>294</v>
      </c>
      <c r="G228" s="11">
        <v>1340.12</v>
      </c>
      <c r="H228" s="11">
        <v>1634.12</v>
      </c>
      <c r="I228" s="4">
        <v>3636.86</v>
      </c>
      <c r="J228" s="4">
        <v>0</v>
      </c>
      <c r="K228" s="5">
        <v>0</v>
      </c>
      <c r="L228" s="11">
        <v>3636.86</v>
      </c>
      <c r="M228" s="4">
        <v>-2002.74</v>
      </c>
      <c r="N228" s="3">
        <v>-1.2255769999999999</v>
      </c>
    </row>
    <row r="229" spans="1:14" x14ac:dyDescent="0.25">
      <c r="A229" s="2" t="s">
        <v>127</v>
      </c>
      <c r="B229" s="2" t="s">
        <v>59</v>
      </c>
      <c r="C229" s="2" t="s">
        <v>118</v>
      </c>
      <c r="D229" s="2" t="s">
        <v>117</v>
      </c>
      <c r="E229" s="2" t="s">
        <v>121</v>
      </c>
      <c r="F229" s="11">
        <v>15000</v>
      </c>
      <c r="G229" s="11">
        <v>0</v>
      </c>
      <c r="H229" s="11">
        <v>15000</v>
      </c>
      <c r="I229" s="4">
        <v>10297.56</v>
      </c>
      <c r="J229" s="4">
        <v>0</v>
      </c>
      <c r="K229" s="5">
        <v>0</v>
      </c>
      <c r="L229" s="11">
        <v>10297.56</v>
      </c>
      <c r="M229" s="4">
        <v>4702.4399999999996</v>
      </c>
      <c r="N229" s="3">
        <v>0.313496</v>
      </c>
    </row>
    <row r="230" spans="1:14" x14ac:dyDescent="0.25">
      <c r="A230" s="2" t="s">
        <v>127</v>
      </c>
      <c r="B230" s="2" t="s">
        <v>59</v>
      </c>
      <c r="C230" s="2" t="s">
        <v>118</v>
      </c>
      <c r="D230" s="2" t="s">
        <v>117</v>
      </c>
      <c r="E230" s="2" t="s">
        <v>120</v>
      </c>
      <c r="F230" s="11">
        <v>420</v>
      </c>
      <c r="G230" s="11">
        <v>0</v>
      </c>
      <c r="H230" s="11">
        <v>420</v>
      </c>
      <c r="I230" s="4">
        <v>288.33</v>
      </c>
      <c r="J230" s="4">
        <v>0</v>
      </c>
      <c r="K230" s="5">
        <v>0</v>
      </c>
      <c r="L230" s="11">
        <v>288.33</v>
      </c>
      <c r="M230" s="4">
        <v>131.66999999999999</v>
      </c>
      <c r="N230" s="3">
        <v>0.3135</v>
      </c>
    </row>
    <row r="231" spans="1:14" x14ac:dyDescent="0.25">
      <c r="A231" s="2" t="s">
        <v>272</v>
      </c>
      <c r="B231" s="2" t="s">
        <v>113</v>
      </c>
      <c r="C231" s="2" t="s">
        <v>118</v>
      </c>
      <c r="D231" s="2" t="s">
        <v>117</v>
      </c>
      <c r="E231" s="2" t="s">
        <v>121</v>
      </c>
      <c r="F231" s="11">
        <v>22000</v>
      </c>
      <c r="G231" s="11">
        <v>0</v>
      </c>
      <c r="H231" s="11">
        <v>22000</v>
      </c>
      <c r="I231" s="4">
        <v>2481.88</v>
      </c>
      <c r="J231" s="4">
        <v>0</v>
      </c>
      <c r="K231" s="5">
        <v>0</v>
      </c>
      <c r="L231" s="11">
        <v>2481.88</v>
      </c>
      <c r="M231" s="4">
        <v>19518.12</v>
      </c>
      <c r="N231" s="3">
        <v>0.88718699999999995</v>
      </c>
    </row>
    <row r="232" spans="1:14" x14ac:dyDescent="0.25">
      <c r="A232" s="2" t="s">
        <v>272</v>
      </c>
      <c r="B232" s="2" t="s">
        <v>113</v>
      </c>
      <c r="C232" s="2" t="s">
        <v>118</v>
      </c>
      <c r="D232" s="2" t="s">
        <v>117</v>
      </c>
      <c r="E232" s="2" t="s">
        <v>120</v>
      </c>
      <c r="F232" s="11">
        <v>616</v>
      </c>
      <c r="G232" s="11">
        <v>0</v>
      </c>
      <c r="H232" s="11">
        <v>616</v>
      </c>
      <c r="I232" s="4">
        <v>69.489999999999995</v>
      </c>
      <c r="J232" s="4">
        <v>0</v>
      </c>
      <c r="K232" s="5">
        <v>0</v>
      </c>
      <c r="L232" s="11">
        <v>69.489999999999995</v>
      </c>
      <c r="M232" s="4">
        <v>546.51</v>
      </c>
      <c r="N232" s="3">
        <v>0.88719199999999998</v>
      </c>
    </row>
    <row r="233" spans="1:14" x14ac:dyDescent="0.25">
      <c r="A233" s="2" t="s">
        <v>273</v>
      </c>
      <c r="B233" s="2" t="s">
        <v>114</v>
      </c>
      <c r="C233" s="2" t="s">
        <v>118</v>
      </c>
      <c r="D233" s="2" t="s">
        <v>117</v>
      </c>
      <c r="E233" s="2" t="s">
        <v>121</v>
      </c>
      <c r="F233" s="11">
        <v>40000</v>
      </c>
      <c r="G233" s="11">
        <v>0</v>
      </c>
      <c r="H233" s="11">
        <v>40000</v>
      </c>
      <c r="I233" s="4">
        <v>0</v>
      </c>
      <c r="J233" s="4">
        <v>0</v>
      </c>
      <c r="K233" s="5">
        <v>0</v>
      </c>
      <c r="L233" s="11">
        <v>0</v>
      </c>
      <c r="M233" s="4">
        <v>40000</v>
      </c>
      <c r="N233" s="3">
        <v>1</v>
      </c>
    </row>
    <row r="234" spans="1:14" x14ac:dyDescent="0.25">
      <c r="A234" s="2" t="s">
        <v>273</v>
      </c>
      <c r="B234" s="2" t="s">
        <v>114</v>
      </c>
      <c r="C234" s="2" t="s">
        <v>118</v>
      </c>
      <c r="D234" s="2" t="s">
        <v>117</v>
      </c>
      <c r="E234" s="2" t="s">
        <v>120</v>
      </c>
      <c r="F234" s="11">
        <v>1120</v>
      </c>
      <c r="G234" s="11">
        <v>0</v>
      </c>
      <c r="H234" s="11">
        <v>1120</v>
      </c>
      <c r="I234" s="4">
        <v>0</v>
      </c>
      <c r="J234" s="4">
        <v>0</v>
      </c>
      <c r="K234" s="5">
        <v>0</v>
      </c>
      <c r="L234" s="11">
        <v>0</v>
      </c>
      <c r="M234" s="4">
        <v>1120</v>
      </c>
      <c r="N234" s="3">
        <v>1</v>
      </c>
    </row>
    <row r="235" spans="1:14" x14ac:dyDescent="0.25">
      <c r="A235" s="2" t="s">
        <v>275</v>
      </c>
      <c r="B235" s="2" t="s">
        <v>115</v>
      </c>
      <c r="C235" s="2" t="s">
        <v>118</v>
      </c>
      <c r="D235" s="2" t="s">
        <v>117</v>
      </c>
      <c r="E235" s="2" t="s">
        <v>121</v>
      </c>
      <c r="F235" s="11">
        <v>10500</v>
      </c>
      <c r="G235" s="11">
        <v>0</v>
      </c>
      <c r="H235" s="11">
        <v>10500</v>
      </c>
      <c r="I235" s="4">
        <v>2585</v>
      </c>
      <c r="J235" s="4">
        <v>0</v>
      </c>
      <c r="K235" s="5">
        <v>0</v>
      </c>
      <c r="L235" s="11">
        <v>2585</v>
      </c>
      <c r="M235" s="4">
        <v>7915</v>
      </c>
      <c r="N235" s="3">
        <v>0.75380999999999998</v>
      </c>
    </row>
    <row r="236" spans="1:14" x14ac:dyDescent="0.25">
      <c r="A236" s="2" t="s">
        <v>275</v>
      </c>
      <c r="B236" s="2" t="s">
        <v>115</v>
      </c>
      <c r="C236" s="2" t="s">
        <v>118</v>
      </c>
      <c r="D236" s="2" t="s">
        <v>117</v>
      </c>
      <c r="E236" s="2" t="s">
        <v>120</v>
      </c>
      <c r="F236" s="11">
        <v>294</v>
      </c>
      <c r="G236" s="11">
        <v>0</v>
      </c>
      <c r="H236" s="11">
        <v>294</v>
      </c>
      <c r="I236" s="4">
        <v>72.38</v>
      </c>
      <c r="J236" s="4">
        <v>0</v>
      </c>
      <c r="K236" s="5">
        <v>0</v>
      </c>
      <c r="L236" s="11">
        <v>72.38</v>
      </c>
      <c r="M236" s="4">
        <v>221.62</v>
      </c>
      <c r="N236" s="3">
        <v>0.75380999999999998</v>
      </c>
    </row>
    <row r="237" spans="1:14" x14ac:dyDescent="0.25">
      <c r="A237" s="2" t="s">
        <v>126</v>
      </c>
      <c r="B237" s="2" t="s">
        <v>60</v>
      </c>
      <c r="C237" s="2" t="s">
        <v>118</v>
      </c>
      <c r="D237" s="2" t="s">
        <v>117</v>
      </c>
      <c r="E237" s="2" t="s">
        <v>121</v>
      </c>
      <c r="F237" s="11">
        <v>78528</v>
      </c>
      <c r="G237" s="11">
        <v>0</v>
      </c>
      <c r="H237" s="11">
        <v>78528</v>
      </c>
      <c r="I237" s="4">
        <v>45162.81</v>
      </c>
      <c r="J237" s="4">
        <v>0</v>
      </c>
      <c r="K237" s="5">
        <v>0</v>
      </c>
      <c r="L237" s="11">
        <v>45162.81</v>
      </c>
      <c r="M237" s="4">
        <v>33365.19</v>
      </c>
      <c r="N237" s="3">
        <v>0.42488300000000001</v>
      </c>
    </row>
    <row r="238" spans="1:14" x14ac:dyDescent="0.25">
      <c r="A238" s="2" t="s">
        <v>126</v>
      </c>
      <c r="B238" s="2" t="s">
        <v>60</v>
      </c>
      <c r="C238" s="2" t="s">
        <v>118</v>
      </c>
      <c r="D238" s="2" t="s">
        <v>117</v>
      </c>
      <c r="E238" s="2" t="s">
        <v>120</v>
      </c>
      <c r="F238" s="11">
        <v>8131.09</v>
      </c>
      <c r="G238" s="11">
        <v>-359.14</v>
      </c>
      <c r="H238" s="11">
        <v>7771.95</v>
      </c>
      <c r="I238" s="4">
        <v>6367.87</v>
      </c>
      <c r="J238" s="4">
        <v>0</v>
      </c>
      <c r="K238" s="5">
        <v>0</v>
      </c>
      <c r="L238" s="11">
        <v>6367.87</v>
      </c>
      <c r="M238" s="4">
        <v>1404.08</v>
      </c>
      <c r="N238" s="3">
        <v>0.18065999999999999</v>
      </c>
    </row>
    <row r="239" spans="1:14" x14ac:dyDescent="0.25">
      <c r="A239" s="2" t="s">
        <v>126</v>
      </c>
      <c r="B239" s="2" t="s">
        <v>60</v>
      </c>
      <c r="C239" s="2" t="s">
        <v>118</v>
      </c>
      <c r="D239" s="2" t="s">
        <v>117</v>
      </c>
      <c r="E239" s="2" t="s">
        <v>116</v>
      </c>
      <c r="F239" s="11">
        <v>37963</v>
      </c>
      <c r="G239" s="11">
        <v>-12826.34</v>
      </c>
      <c r="H239" s="11">
        <v>25136.66</v>
      </c>
      <c r="I239" s="4">
        <v>9348.7999999999993</v>
      </c>
      <c r="J239" s="4">
        <v>0</v>
      </c>
      <c r="K239" s="5">
        <v>0</v>
      </c>
      <c r="L239" s="11">
        <v>9348.7999999999993</v>
      </c>
      <c r="M239" s="4">
        <v>15787.86</v>
      </c>
      <c r="N239" s="3">
        <v>0.628081</v>
      </c>
    </row>
    <row r="240" spans="1:14" x14ac:dyDescent="0.25">
      <c r="A240" s="2" t="s">
        <v>126</v>
      </c>
      <c r="B240" s="2" t="s">
        <v>60</v>
      </c>
      <c r="C240" s="2" t="s">
        <v>118</v>
      </c>
      <c r="D240" s="2" t="s">
        <v>117</v>
      </c>
      <c r="E240" s="2" t="s">
        <v>125</v>
      </c>
      <c r="F240" s="11">
        <v>173905.2</v>
      </c>
      <c r="G240" s="11">
        <v>0</v>
      </c>
      <c r="H240" s="11">
        <v>173905.2</v>
      </c>
      <c r="I240" s="4">
        <v>172909.64</v>
      </c>
      <c r="J240" s="4">
        <v>0</v>
      </c>
      <c r="K240" s="5">
        <v>0</v>
      </c>
      <c r="L240" s="11">
        <v>172909.64</v>
      </c>
      <c r="M240" s="4">
        <v>995.56</v>
      </c>
      <c r="N240" s="3">
        <v>5.7250000000000001E-3</v>
      </c>
    </row>
    <row r="241" spans="1:14" x14ac:dyDescent="0.25">
      <c r="A241" s="2" t="s">
        <v>124</v>
      </c>
      <c r="B241" s="2" t="s">
        <v>61</v>
      </c>
      <c r="C241" s="2" t="s">
        <v>118</v>
      </c>
      <c r="D241" s="2" t="s">
        <v>117</v>
      </c>
      <c r="E241" s="2" t="s">
        <v>123</v>
      </c>
      <c r="F241" s="11">
        <v>1773008</v>
      </c>
      <c r="G241" s="11">
        <v>0</v>
      </c>
      <c r="H241" s="11">
        <v>1773008</v>
      </c>
      <c r="I241" s="4">
        <v>1773008</v>
      </c>
      <c r="J241" s="4">
        <v>0</v>
      </c>
      <c r="K241" s="5">
        <v>0</v>
      </c>
      <c r="L241" s="11">
        <v>1773008</v>
      </c>
      <c r="M241" s="4">
        <v>0</v>
      </c>
      <c r="N241" s="3">
        <v>0</v>
      </c>
    </row>
    <row r="242" spans="1:14" x14ac:dyDescent="0.25">
      <c r="A242" s="2" t="s">
        <v>122</v>
      </c>
      <c r="B242" s="2" t="s">
        <v>62</v>
      </c>
      <c r="C242" s="2" t="s">
        <v>118</v>
      </c>
      <c r="D242" s="2" t="s">
        <v>117</v>
      </c>
      <c r="E242" s="2" t="s">
        <v>121</v>
      </c>
      <c r="F242" s="11">
        <v>65000</v>
      </c>
      <c r="G242" s="11">
        <v>0</v>
      </c>
      <c r="H242" s="11">
        <v>65000</v>
      </c>
      <c r="I242" s="4">
        <v>62008.53</v>
      </c>
      <c r="J242" s="4">
        <v>0</v>
      </c>
      <c r="K242" s="5">
        <v>0</v>
      </c>
      <c r="L242" s="11">
        <v>62008.53</v>
      </c>
      <c r="M242" s="4">
        <v>2991.47</v>
      </c>
      <c r="N242" s="3">
        <v>4.6023000000000001E-2</v>
      </c>
    </row>
    <row r="243" spans="1:14" x14ac:dyDescent="0.25">
      <c r="A243" s="2" t="s">
        <v>122</v>
      </c>
      <c r="B243" s="2" t="s">
        <v>62</v>
      </c>
      <c r="C243" s="2" t="s">
        <v>118</v>
      </c>
      <c r="D243" s="2" t="s">
        <v>117</v>
      </c>
      <c r="E243" s="2" t="s">
        <v>120</v>
      </c>
      <c r="F243" s="11">
        <v>2001.44</v>
      </c>
      <c r="G243" s="11">
        <v>-54.43</v>
      </c>
      <c r="H243" s="11">
        <v>1947.01</v>
      </c>
      <c r="I243" s="4">
        <v>1736.23</v>
      </c>
      <c r="J243" s="4">
        <v>0</v>
      </c>
      <c r="K243" s="5">
        <v>0</v>
      </c>
      <c r="L243" s="11">
        <v>1736.23</v>
      </c>
      <c r="M243" s="4">
        <v>210.78</v>
      </c>
      <c r="N243" s="3">
        <v>0.10825799999999999</v>
      </c>
    </row>
    <row r="244" spans="1:14" x14ac:dyDescent="0.25">
      <c r="A244" s="2" t="s">
        <v>122</v>
      </c>
      <c r="B244" s="2" t="s">
        <v>62</v>
      </c>
      <c r="C244" s="2" t="s">
        <v>118</v>
      </c>
      <c r="D244" s="2" t="s">
        <v>117</v>
      </c>
      <c r="E244" s="2" t="s">
        <v>116</v>
      </c>
      <c r="F244" s="11">
        <v>6480</v>
      </c>
      <c r="G244" s="11">
        <v>-1944</v>
      </c>
      <c r="H244" s="11">
        <v>4536</v>
      </c>
      <c r="I244" s="4">
        <v>0</v>
      </c>
      <c r="J244" s="4">
        <v>0</v>
      </c>
      <c r="K244" s="5">
        <v>0</v>
      </c>
      <c r="L244" s="11">
        <v>0</v>
      </c>
      <c r="M244" s="4">
        <v>4536</v>
      </c>
      <c r="N244" s="3">
        <v>1</v>
      </c>
    </row>
    <row r="245" spans="1:14" x14ac:dyDescent="0.25">
      <c r="A245" s="2" t="s">
        <v>277</v>
      </c>
      <c r="B245" s="2" t="s">
        <v>108</v>
      </c>
      <c r="C245" s="2" t="s">
        <v>118</v>
      </c>
      <c r="D245" s="2" t="s">
        <v>117</v>
      </c>
      <c r="E245" s="2" t="s">
        <v>121</v>
      </c>
      <c r="F245" s="11">
        <v>5000</v>
      </c>
      <c r="G245" s="11">
        <v>0</v>
      </c>
      <c r="H245" s="11">
        <v>5000</v>
      </c>
      <c r="I245" s="4">
        <v>0</v>
      </c>
      <c r="J245" s="4">
        <v>0</v>
      </c>
      <c r="K245" s="5">
        <v>0</v>
      </c>
      <c r="L245" s="11">
        <v>0</v>
      </c>
      <c r="M245" s="4">
        <v>5000</v>
      </c>
      <c r="N245" s="3">
        <v>1</v>
      </c>
    </row>
    <row r="246" spans="1:14" x14ac:dyDescent="0.25">
      <c r="A246" s="2" t="s">
        <v>277</v>
      </c>
      <c r="B246" s="2" t="s">
        <v>108</v>
      </c>
      <c r="C246" s="2" t="s">
        <v>118</v>
      </c>
      <c r="D246" s="2" t="s">
        <v>117</v>
      </c>
      <c r="E246" s="2" t="s">
        <v>120</v>
      </c>
      <c r="F246" s="11">
        <v>140</v>
      </c>
      <c r="G246" s="11">
        <v>0</v>
      </c>
      <c r="H246" s="11">
        <v>140</v>
      </c>
      <c r="I246" s="4">
        <v>0</v>
      </c>
      <c r="J246" s="4">
        <v>0</v>
      </c>
      <c r="K246" s="5">
        <v>0</v>
      </c>
      <c r="L246" s="11">
        <v>0</v>
      </c>
      <c r="M246" s="4">
        <v>140</v>
      </c>
      <c r="N246" s="3">
        <v>1</v>
      </c>
    </row>
    <row r="247" spans="1:14" x14ac:dyDescent="0.25">
      <c r="A247" s="2" t="s">
        <v>278</v>
      </c>
      <c r="B247" s="2" t="s">
        <v>97</v>
      </c>
      <c r="C247" s="2" t="s">
        <v>118</v>
      </c>
      <c r="D247" s="2" t="s">
        <v>117</v>
      </c>
      <c r="E247" s="2" t="s">
        <v>121</v>
      </c>
      <c r="F247" s="11">
        <v>69733</v>
      </c>
      <c r="G247" s="11">
        <v>26264.6</v>
      </c>
      <c r="H247" s="11">
        <v>95997.6</v>
      </c>
      <c r="I247" s="4">
        <v>95997.6</v>
      </c>
      <c r="J247" s="4">
        <v>0</v>
      </c>
      <c r="K247" s="5">
        <v>0</v>
      </c>
      <c r="L247" s="11">
        <v>95997.6</v>
      </c>
      <c r="M247" s="4">
        <v>0</v>
      </c>
      <c r="N247" s="3">
        <v>0</v>
      </c>
    </row>
    <row r="248" spans="1:14" x14ac:dyDescent="0.25">
      <c r="A248" s="2" t="s">
        <v>278</v>
      </c>
      <c r="B248" s="2" t="s">
        <v>97</v>
      </c>
      <c r="C248" s="2" t="s">
        <v>118</v>
      </c>
      <c r="D248" s="2" t="s">
        <v>117</v>
      </c>
      <c r="E248" s="2" t="s">
        <v>120</v>
      </c>
      <c r="F248" s="11">
        <v>1952.52</v>
      </c>
      <c r="G248" s="11">
        <v>735.4</v>
      </c>
      <c r="H248" s="11">
        <v>2687.92</v>
      </c>
      <c r="I248" s="4">
        <v>2687.94</v>
      </c>
      <c r="J248" s="4">
        <v>0</v>
      </c>
      <c r="K248" s="5">
        <v>0</v>
      </c>
      <c r="L248" s="11">
        <v>2687.94</v>
      </c>
      <c r="M248" s="4">
        <v>-0.02</v>
      </c>
      <c r="N248" s="3">
        <v>-6.9999999999999999E-6</v>
      </c>
    </row>
  </sheetData>
  <autoFilter ref="A11:M248" xr:uid="{00000000-0009-0000-0000-000007000000}">
    <sortState xmlns:xlrd2="http://schemas.microsoft.com/office/spreadsheetml/2017/richdata2" ref="A12:M220">
      <sortCondition ref="A11:A219"/>
    </sortState>
  </autoFilter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00000"/>
  </sheetPr>
  <dimension ref="A3:M98"/>
  <sheetViews>
    <sheetView topLeftCell="E1" workbookViewId="0">
      <selection activeCell="B4" sqref="B4"/>
    </sheetView>
  </sheetViews>
  <sheetFormatPr defaultRowHeight="13.2" x14ac:dyDescent="0.25"/>
  <cols>
    <col min="1" max="1" width="13.44140625" bestFit="1" customWidth="1"/>
    <col min="2" max="2" width="21.109375" style="19" bestFit="1" customWidth="1"/>
    <col min="3" max="3" width="16.6640625" style="19" bestFit="1" customWidth="1"/>
    <col min="4" max="4" width="23" style="19" bestFit="1" customWidth="1"/>
    <col min="5" max="5" width="16.6640625" style="19" bestFit="1" customWidth="1"/>
    <col min="6" max="6" width="23" style="19" bestFit="1" customWidth="1"/>
    <col min="7" max="7" width="16.6640625" style="19" bestFit="1" customWidth="1"/>
    <col min="8" max="8" width="21.109375" style="19" bestFit="1" customWidth="1"/>
    <col min="9" max="9" width="16.6640625" style="19" bestFit="1" customWidth="1"/>
    <col min="10" max="10" width="25.44140625" style="19" bestFit="1" customWidth="1"/>
    <col min="11" max="11" width="16.6640625" style="19" bestFit="1" customWidth="1"/>
    <col min="12" max="12" width="21.109375" style="19" bestFit="1" customWidth="1"/>
    <col min="13" max="13" width="35.77734375" bestFit="1" customWidth="1"/>
  </cols>
  <sheetData>
    <row r="3" spans="1:13" s="9" customFormat="1" x14ac:dyDescent="0.25">
      <c r="B3" s="12" t="s">
        <v>228</v>
      </c>
    </row>
    <row r="4" spans="1:13" s="20" customFormat="1" ht="52.8" x14ac:dyDescent="0.25">
      <c r="A4" s="9"/>
      <c r="B4" s="9" t="s">
        <v>121</v>
      </c>
      <c r="C4" s="9"/>
      <c r="D4" s="9" t="s">
        <v>123</v>
      </c>
      <c r="E4" s="9"/>
      <c r="F4" s="9" t="s">
        <v>120</v>
      </c>
      <c r="G4" s="9"/>
      <c r="H4" s="9" t="s">
        <v>116</v>
      </c>
      <c r="I4" s="9"/>
      <c r="J4" s="9" t="s">
        <v>125</v>
      </c>
      <c r="K4" s="9"/>
      <c r="L4" s="9" t="s">
        <v>234</v>
      </c>
      <c r="M4" s="9" t="s">
        <v>233</v>
      </c>
    </row>
    <row r="5" spans="1:13" s="9" customFormat="1" ht="52.8" x14ac:dyDescent="0.25">
      <c r="A5" s="12" t="s">
        <v>226</v>
      </c>
      <c r="B5" s="9" t="s">
        <v>235</v>
      </c>
      <c r="C5" s="9" t="s">
        <v>229</v>
      </c>
      <c r="D5" s="9" t="s">
        <v>235</v>
      </c>
      <c r="E5" s="9" t="s">
        <v>229</v>
      </c>
      <c r="F5" s="9" t="s">
        <v>235</v>
      </c>
      <c r="G5" s="9" t="s">
        <v>229</v>
      </c>
      <c r="H5" s="9" t="s">
        <v>235</v>
      </c>
      <c r="I5" s="9" t="s">
        <v>229</v>
      </c>
      <c r="J5" s="9" t="s">
        <v>235</v>
      </c>
      <c r="K5" s="9" t="s">
        <v>229</v>
      </c>
    </row>
    <row r="6" spans="1:13" x14ac:dyDescent="0.25">
      <c r="A6" s="1" t="s">
        <v>25</v>
      </c>
      <c r="B6" s="81">
        <v>17301</v>
      </c>
      <c r="C6" s="81">
        <v>0</v>
      </c>
      <c r="D6" s="81">
        <v>1000</v>
      </c>
      <c r="E6" s="81">
        <v>0</v>
      </c>
      <c r="F6" s="81">
        <v>4768.53</v>
      </c>
      <c r="G6" s="81">
        <v>0</v>
      </c>
      <c r="H6" s="81">
        <v>51040</v>
      </c>
      <c r="I6" s="81">
        <v>0</v>
      </c>
      <c r="J6" s="81">
        <v>66249.48</v>
      </c>
      <c r="K6" s="81">
        <v>0</v>
      </c>
      <c r="L6" s="81">
        <v>140359.01</v>
      </c>
      <c r="M6" s="81">
        <v>0</v>
      </c>
    </row>
    <row r="7" spans="1:13" x14ac:dyDescent="0.25">
      <c r="A7" s="1" t="s">
        <v>26</v>
      </c>
      <c r="B7" s="81">
        <v>127500</v>
      </c>
      <c r="C7" s="81">
        <v>40618.67</v>
      </c>
      <c r="D7" s="81"/>
      <c r="E7" s="81"/>
      <c r="F7" s="81">
        <v>6638</v>
      </c>
      <c r="G7" s="81">
        <v>40618.67</v>
      </c>
      <c r="H7" s="81">
        <v>56436</v>
      </c>
      <c r="I7" s="81">
        <v>40618.67</v>
      </c>
      <c r="J7" s="81">
        <v>53138</v>
      </c>
      <c r="K7" s="81">
        <v>40618.67</v>
      </c>
      <c r="L7" s="81">
        <v>243712</v>
      </c>
      <c r="M7" s="81">
        <v>162474.68</v>
      </c>
    </row>
    <row r="8" spans="1:13" x14ac:dyDescent="0.25">
      <c r="A8" s="1" t="s">
        <v>27</v>
      </c>
      <c r="B8" s="81">
        <v>42455</v>
      </c>
      <c r="C8" s="81">
        <v>30988.83</v>
      </c>
      <c r="D8" s="81">
        <v>22000</v>
      </c>
      <c r="E8" s="81">
        <v>30988.83</v>
      </c>
      <c r="F8" s="81">
        <v>5064</v>
      </c>
      <c r="G8" s="81">
        <v>30988.83</v>
      </c>
      <c r="H8" s="81">
        <v>85276</v>
      </c>
      <c r="I8" s="81">
        <v>30988.83</v>
      </c>
      <c r="J8" s="81">
        <v>53138</v>
      </c>
      <c r="K8" s="81">
        <v>30988.83</v>
      </c>
      <c r="L8" s="81">
        <v>207933</v>
      </c>
      <c r="M8" s="81">
        <v>154944.15000000002</v>
      </c>
    </row>
    <row r="9" spans="1:13" x14ac:dyDescent="0.25">
      <c r="A9" s="1" t="s">
        <v>28</v>
      </c>
      <c r="B9" s="81">
        <v>92685</v>
      </c>
      <c r="C9" s="81">
        <v>0</v>
      </c>
      <c r="D9" s="81"/>
      <c r="E9" s="81"/>
      <c r="F9" s="81">
        <v>3378.2</v>
      </c>
      <c r="G9" s="81">
        <v>0</v>
      </c>
      <c r="H9" s="81">
        <v>27965</v>
      </c>
      <c r="I9" s="81">
        <v>328</v>
      </c>
      <c r="J9" s="81"/>
      <c r="K9" s="81"/>
      <c r="L9" s="81">
        <v>124028.2</v>
      </c>
      <c r="M9" s="81">
        <v>328</v>
      </c>
    </row>
    <row r="10" spans="1:13" x14ac:dyDescent="0.25">
      <c r="A10" s="1" t="s">
        <v>29</v>
      </c>
      <c r="B10" s="81">
        <v>13176.5</v>
      </c>
      <c r="C10" s="81">
        <v>0</v>
      </c>
      <c r="D10" s="81"/>
      <c r="E10" s="81"/>
      <c r="F10" s="81">
        <v>2481.5300000000002</v>
      </c>
      <c r="G10" s="81">
        <v>0</v>
      </c>
      <c r="H10" s="81">
        <v>9200</v>
      </c>
      <c r="I10" s="81">
        <v>320</v>
      </c>
      <c r="J10" s="81">
        <v>66249.600000000006</v>
      </c>
      <c r="K10" s="81">
        <v>1971.51</v>
      </c>
      <c r="L10" s="81">
        <v>91107.63</v>
      </c>
      <c r="M10" s="81">
        <v>2291.5100000000002</v>
      </c>
    </row>
    <row r="11" spans="1:13" x14ac:dyDescent="0.25">
      <c r="A11" s="1" t="s">
        <v>76</v>
      </c>
      <c r="B11" s="81">
        <v>3000</v>
      </c>
      <c r="C11" s="81">
        <v>0</v>
      </c>
      <c r="D11" s="81"/>
      <c r="E11" s="81"/>
      <c r="F11" s="81">
        <v>84</v>
      </c>
      <c r="G11" s="81">
        <v>0</v>
      </c>
      <c r="H11" s="81"/>
      <c r="I11" s="81"/>
      <c r="J11" s="81"/>
      <c r="K11" s="81"/>
      <c r="L11" s="81">
        <v>3084</v>
      </c>
      <c r="M11" s="81">
        <v>0</v>
      </c>
    </row>
    <row r="12" spans="1:13" x14ac:dyDescent="0.25">
      <c r="A12" s="1" t="s">
        <v>77</v>
      </c>
      <c r="B12" s="81">
        <v>5020</v>
      </c>
      <c r="C12" s="81">
        <v>0</v>
      </c>
      <c r="D12" s="81"/>
      <c r="E12" s="81"/>
      <c r="F12" s="81">
        <v>140.56</v>
      </c>
      <c r="G12" s="81">
        <v>0</v>
      </c>
      <c r="H12" s="81"/>
      <c r="I12" s="81"/>
      <c r="J12" s="81"/>
      <c r="K12" s="81"/>
      <c r="L12" s="81">
        <v>5160.5600000000004</v>
      </c>
      <c r="M12" s="81">
        <v>0</v>
      </c>
    </row>
    <row r="13" spans="1:13" x14ac:dyDescent="0.25">
      <c r="A13" s="1" t="s">
        <v>78</v>
      </c>
      <c r="B13" s="81">
        <v>5600</v>
      </c>
      <c r="C13" s="81">
        <v>0</v>
      </c>
      <c r="D13" s="81"/>
      <c r="E13" s="81"/>
      <c r="F13" s="81">
        <v>156.80000000000001</v>
      </c>
      <c r="G13" s="81">
        <v>0</v>
      </c>
      <c r="H13" s="81"/>
      <c r="I13" s="81"/>
      <c r="J13" s="81"/>
      <c r="K13" s="81"/>
      <c r="L13" s="81">
        <v>5756.8</v>
      </c>
      <c r="M13" s="81">
        <v>0</v>
      </c>
    </row>
    <row r="14" spans="1:13" x14ac:dyDescent="0.25">
      <c r="A14" s="1" t="s">
        <v>79</v>
      </c>
      <c r="B14" s="81">
        <v>4350</v>
      </c>
      <c r="C14" s="81">
        <v>0</v>
      </c>
      <c r="D14" s="81"/>
      <c r="E14" s="81"/>
      <c r="F14" s="81">
        <v>241.5</v>
      </c>
      <c r="G14" s="81">
        <v>0</v>
      </c>
      <c r="H14" s="81">
        <v>4275</v>
      </c>
      <c r="I14" s="81">
        <v>12.82</v>
      </c>
      <c r="J14" s="81"/>
      <c r="K14" s="81"/>
      <c r="L14" s="81">
        <v>8866.5</v>
      </c>
      <c r="M14" s="81">
        <v>12.82</v>
      </c>
    </row>
    <row r="15" spans="1:13" x14ac:dyDescent="0.25">
      <c r="A15" s="1" t="s">
        <v>80</v>
      </c>
      <c r="B15" s="81">
        <v>6644</v>
      </c>
      <c r="C15" s="81">
        <v>0</v>
      </c>
      <c r="D15" s="81"/>
      <c r="E15" s="81"/>
      <c r="F15" s="81">
        <v>333.03</v>
      </c>
      <c r="G15" s="81">
        <v>0</v>
      </c>
      <c r="H15" s="81">
        <v>5250</v>
      </c>
      <c r="I15" s="81">
        <v>0</v>
      </c>
      <c r="J15" s="81"/>
      <c r="K15" s="81"/>
      <c r="L15" s="81">
        <v>12227.029999999999</v>
      </c>
      <c r="M15" s="81">
        <v>0</v>
      </c>
    </row>
    <row r="16" spans="1:13" x14ac:dyDescent="0.25">
      <c r="A16" s="1" t="s">
        <v>81</v>
      </c>
      <c r="B16" s="81">
        <v>1700</v>
      </c>
      <c r="C16" s="81">
        <v>0</v>
      </c>
      <c r="D16" s="81"/>
      <c r="E16" s="81"/>
      <c r="F16" s="81">
        <v>47.6</v>
      </c>
      <c r="G16" s="81">
        <v>0</v>
      </c>
      <c r="H16" s="81"/>
      <c r="I16" s="81"/>
      <c r="J16" s="81"/>
      <c r="K16" s="81"/>
      <c r="L16" s="81">
        <v>1747.6</v>
      </c>
      <c r="M16" s="81">
        <v>0</v>
      </c>
    </row>
    <row r="17" spans="1:13" x14ac:dyDescent="0.25">
      <c r="A17" s="1" t="s">
        <v>30</v>
      </c>
      <c r="B17" s="81">
        <v>101200</v>
      </c>
      <c r="C17" s="81">
        <v>0</v>
      </c>
      <c r="D17" s="81"/>
      <c r="E17" s="81"/>
      <c r="F17" s="81">
        <v>10302.290000000001</v>
      </c>
      <c r="G17" s="81">
        <v>0</v>
      </c>
      <c r="H17" s="81">
        <v>139650.5</v>
      </c>
      <c r="I17" s="81">
        <v>718.21</v>
      </c>
      <c r="J17" s="81">
        <v>127088.49</v>
      </c>
      <c r="K17" s="81">
        <v>3856.82</v>
      </c>
      <c r="L17" s="81">
        <v>378241.28000000003</v>
      </c>
      <c r="M17" s="81">
        <v>4575.0300000000007</v>
      </c>
    </row>
    <row r="18" spans="1:13" x14ac:dyDescent="0.25">
      <c r="A18" s="1" t="s">
        <v>88</v>
      </c>
      <c r="B18" s="81">
        <v>7620</v>
      </c>
      <c r="C18" s="81">
        <v>0</v>
      </c>
      <c r="D18" s="81"/>
      <c r="E18" s="81"/>
      <c r="F18" s="81">
        <v>213.36</v>
      </c>
      <c r="G18" s="81">
        <v>0</v>
      </c>
      <c r="H18" s="81"/>
      <c r="I18" s="81"/>
      <c r="J18" s="81"/>
      <c r="K18" s="81"/>
      <c r="L18" s="81">
        <v>7833.36</v>
      </c>
      <c r="M18" s="81">
        <v>0</v>
      </c>
    </row>
    <row r="19" spans="1:13" x14ac:dyDescent="0.25">
      <c r="A19" s="1" t="s">
        <v>31</v>
      </c>
      <c r="B19" s="81">
        <v>90500</v>
      </c>
      <c r="C19" s="81">
        <v>0</v>
      </c>
      <c r="D19" s="81"/>
      <c r="E19" s="81"/>
      <c r="F19" s="81">
        <v>3143.84</v>
      </c>
      <c r="G19" s="81">
        <v>0</v>
      </c>
      <c r="H19" s="81">
        <v>21780</v>
      </c>
      <c r="I19" s="81">
        <v>0</v>
      </c>
      <c r="J19" s="81"/>
      <c r="K19" s="81"/>
      <c r="L19" s="81">
        <v>115423.84</v>
      </c>
      <c r="M19" s="81">
        <v>0</v>
      </c>
    </row>
    <row r="20" spans="1:13" x14ac:dyDescent="0.25">
      <c r="A20" s="1" t="s">
        <v>32</v>
      </c>
      <c r="B20" s="81">
        <v>361525</v>
      </c>
      <c r="C20" s="81">
        <v>275397.33</v>
      </c>
      <c r="D20" s="81">
        <v>101000</v>
      </c>
      <c r="E20" s="81">
        <v>275397.33</v>
      </c>
      <c r="F20" s="81">
        <v>45007</v>
      </c>
      <c r="G20" s="81">
        <v>275397.33</v>
      </c>
      <c r="H20" s="81">
        <v>429888</v>
      </c>
      <c r="I20" s="81">
        <v>275397.33</v>
      </c>
      <c r="J20" s="81">
        <v>815964</v>
      </c>
      <c r="K20" s="81">
        <v>275397.33</v>
      </c>
      <c r="L20" s="81">
        <v>1753384</v>
      </c>
      <c r="M20" s="81">
        <v>1376986.6500000001</v>
      </c>
    </row>
    <row r="21" spans="1:13" x14ac:dyDescent="0.25">
      <c r="A21" s="1" t="s">
        <v>33</v>
      </c>
      <c r="B21" s="81">
        <v>4500</v>
      </c>
      <c r="C21" s="81">
        <v>0</v>
      </c>
      <c r="D21" s="81"/>
      <c r="E21" s="81"/>
      <c r="F21" s="81">
        <v>126</v>
      </c>
      <c r="G21" s="81">
        <v>0</v>
      </c>
      <c r="H21" s="81"/>
      <c r="I21" s="81"/>
      <c r="J21" s="81"/>
      <c r="K21" s="81"/>
      <c r="L21" s="81">
        <v>4626</v>
      </c>
      <c r="M21" s="81">
        <v>0</v>
      </c>
    </row>
    <row r="22" spans="1:13" x14ac:dyDescent="0.25">
      <c r="A22" s="1" t="s">
        <v>89</v>
      </c>
      <c r="B22" s="81">
        <v>7200</v>
      </c>
      <c r="C22" s="81">
        <v>0</v>
      </c>
      <c r="D22" s="81"/>
      <c r="E22" s="81"/>
      <c r="F22" s="81">
        <v>201.6</v>
      </c>
      <c r="G22" s="81">
        <v>0</v>
      </c>
      <c r="H22" s="81"/>
      <c r="I22" s="81"/>
      <c r="J22" s="81"/>
      <c r="K22" s="81"/>
      <c r="L22" s="81">
        <v>7401.6</v>
      </c>
      <c r="M22" s="81">
        <v>0</v>
      </c>
    </row>
    <row r="23" spans="1:13" x14ac:dyDescent="0.25">
      <c r="A23" s="1" t="s">
        <v>63</v>
      </c>
      <c r="B23" s="81">
        <v>105835</v>
      </c>
      <c r="C23" s="81">
        <v>0</v>
      </c>
      <c r="D23" s="81"/>
      <c r="E23" s="81"/>
      <c r="F23" s="81">
        <v>2963.38</v>
      </c>
      <c r="G23" s="81">
        <v>0</v>
      </c>
      <c r="H23" s="81"/>
      <c r="I23" s="81"/>
      <c r="J23" s="81"/>
      <c r="K23" s="81"/>
      <c r="L23" s="81">
        <v>108798.38</v>
      </c>
      <c r="M23" s="81">
        <v>0</v>
      </c>
    </row>
    <row r="24" spans="1:13" x14ac:dyDescent="0.25">
      <c r="A24" s="1" t="s">
        <v>90</v>
      </c>
      <c r="B24" s="81">
        <v>2188</v>
      </c>
      <c r="C24" s="81">
        <v>0</v>
      </c>
      <c r="D24" s="81"/>
      <c r="E24" s="81"/>
      <c r="F24" s="81">
        <v>204.62</v>
      </c>
      <c r="G24" s="81">
        <v>0</v>
      </c>
      <c r="H24" s="81">
        <v>5120</v>
      </c>
      <c r="I24" s="81">
        <v>0</v>
      </c>
      <c r="J24" s="81"/>
      <c r="K24" s="81"/>
      <c r="L24" s="81">
        <v>7512.62</v>
      </c>
      <c r="M24" s="81">
        <v>0</v>
      </c>
    </row>
    <row r="25" spans="1:13" x14ac:dyDescent="0.25">
      <c r="A25" s="1" t="s">
        <v>64</v>
      </c>
      <c r="B25" s="81">
        <v>5000</v>
      </c>
      <c r="C25" s="81">
        <v>0</v>
      </c>
      <c r="D25" s="81"/>
      <c r="E25" s="81"/>
      <c r="F25" s="81">
        <v>140</v>
      </c>
      <c r="G25" s="81">
        <v>0</v>
      </c>
      <c r="H25" s="81"/>
      <c r="I25" s="81"/>
      <c r="J25" s="81"/>
      <c r="K25" s="81"/>
      <c r="L25" s="81">
        <v>5140</v>
      </c>
      <c r="M25" s="81">
        <v>0</v>
      </c>
    </row>
    <row r="26" spans="1:13" x14ac:dyDescent="0.25">
      <c r="A26" s="1" t="s">
        <v>82</v>
      </c>
      <c r="B26" s="81">
        <v>19615</v>
      </c>
      <c r="C26" s="81">
        <v>0</v>
      </c>
      <c r="D26" s="81"/>
      <c r="E26" s="81"/>
      <c r="F26" s="81">
        <v>549.22</v>
      </c>
      <c r="G26" s="81">
        <v>0</v>
      </c>
      <c r="H26" s="81"/>
      <c r="I26" s="81"/>
      <c r="J26" s="81"/>
      <c r="K26" s="81"/>
      <c r="L26" s="81">
        <v>20164.22</v>
      </c>
      <c r="M26" s="81">
        <v>0</v>
      </c>
    </row>
    <row r="27" spans="1:13" x14ac:dyDescent="0.25">
      <c r="A27" s="1" t="s">
        <v>91</v>
      </c>
      <c r="B27" s="81">
        <v>20700</v>
      </c>
      <c r="C27" s="81">
        <v>0</v>
      </c>
      <c r="D27" s="81"/>
      <c r="E27" s="81"/>
      <c r="F27" s="81">
        <v>579.6</v>
      </c>
      <c r="G27" s="81">
        <v>0</v>
      </c>
      <c r="H27" s="81"/>
      <c r="I27" s="81"/>
      <c r="J27" s="81"/>
      <c r="K27" s="81"/>
      <c r="L27" s="81">
        <v>21279.599999999999</v>
      </c>
      <c r="M27" s="81">
        <v>0</v>
      </c>
    </row>
    <row r="28" spans="1:13" x14ac:dyDescent="0.25">
      <c r="A28" s="1" t="s">
        <v>92</v>
      </c>
      <c r="B28" s="81">
        <v>12000</v>
      </c>
      <c r="C28" s="81">
        <v>0</v>
      </c>
      <c r="D28" s="81"/>
      <c r="E28" s="81"/>
      <c r="F28" s="81">
        <v>336</v>
      </c>
      <c r="G28" s="81">
        <v>0</v>
      </c>
      <c r="H28" s="81"/>
      <c r="I28" s="81"/>
      <c r="J28" s="81"/>
      <c r="K28" s="81"/>
      <c r="L28" s="81">
        <v>12336</v>
      </c>
      <c r="M28" s="81">
        <v>0</v>
      </c>
    </row>
    <row r="29" spans="1:13" x14ac:dyDescent="0.25">
      <c r="A29" s="1" t="s">
        <v>65</v>
      </c>
      <c r="B29" s="81">
        <v>31900</v>
      </c>
      <c r="C29" s="81">
        <v>0</v>
      </c>
      <c r="D29" s="81"/>
      <c r="E29" s="81"/>
      <c r="F29" s="81">
        <v>1449.36</v>
      </c>
      <c r="G29" s="81">
        <v>0</v>
      </c>
      <c r="H29" s="81">
        <v>19863</v>
      </c>
      <c r="I29" s="81">
        <v>369.06</v>
      </c>
      <c r="J29" s="81"/>
      <c r="K29" s="81"/>
      <c r="L29" s="81">
        <v>53212.36</v>
      </c>
      <c r="M29" s="81">
        <v>369.06</v>
      </c>
    </row>
    <row r="30" spans="1:13" x14ac:dyDescent="0.25">
      <c r="A30" s="1" t="s">
        <v>93</v>
      </c>
      <c r="B30" s="81">
        <v>4000</v>
      </c>
      <c r="C30" s="81">
        <v>0</v>
      </c>
      <c r="D30" s="81"/>
      <c r="E30" s="81"/>
      <c r="F30" s="81">
        <v>112</v>
      </c>
      <c r="G30" s="81">
        <v>0</v>
      </c>
      <c r="H30" s="81"/>
      <c r="I30" s="81"/>
      <c r="J30" s="81"/>
      <c r="K30" s="81"/>
      <c r="L30" s="81">
        <v>4112</v>
      </c>
      <c r="M30" s="81">
        <v>0</v>
      </c>
    </row>
    <row r="31" spans="1:13" x14ac:dyDescent="0.25">
      <c r="A31" s="1" t="s">
        <v>94</v>
      </c>
      <c r="B31" s="81">
        <v>9150</v>
      </c>
      <c r="C31" s="81">
        <v>0</v>
      </c>
      <c r="D31" s="81"/>
      <c r="E31" s="81"/>
      <c r="F31" s="81">
        <v>256.2</v>
      </c>
      <c r="G31" s="81">
        <v>0</v>
      </c>
      <c r="H31" s="81"/>
      <c r="I31" s="81"/>
      <c r="J31" s="81"/>
      <c r="K31" s="81"/>
      <c r="L31" s="81">
        <v>9406.2000000000007</v>
      </c>
      <c r="M31" s="81">
        <v>0</v>
      </c>
    </row>
    <row r="32" spans="1:13" x14ac:dyDescent="0.25">
      <c r="A32" s="1" t="s">
        <v>83</v>
      </c>
      <c r="B32" s="81">
        <v>15000</v>
      </c>
      <c r="C32" s="81">
        <v>0</v>
      </c>
      <c r="D32" s="81"/>
      <c r="E32" s="81"/>
      <c r="F32" s="81">
        <v>420</v>
      </c>
      <c r="G32" s="81">
        <v>0</v>
      </c>
      <c r="H32" s="81"/>
      <c r="I32" s="81"/>
      <c r="J32" s="81"/>
      <c r="K32" s="81"/>
      <c r="L32" s="81">
        <v>15420</v>
      </c>
      <c r="M32" s="81">
        <v>0</v>
      </c>
    </row>
    <row r="33" spans="1:13" x14ac:dyDescent="0.25">
      <c r="A33" s="1" t="s">
        <v>95</v>
      </c>
      <c r="B33" s="81">
        <v>24800</v>
      </c>
      <c r="C33" s="81">
        <v>0</v>
      </c>
      <c r="D33" s="81"/>
      <c r="E33" s="81"/>
      <c r="F33" s="81">
        <v>694.4</v>
      </c>
      <c r="G33" s="81">
        <v>0</v>
      </c>
      <c r="H33" s="81"/>
      <c r="I33" s="81"/>
      <c r="J33" s="81"/>
      <c r="K33" s="81"/>
      <c r="L33" s="81">
        <v>25494.400000000001</v>
      </c>
      <c r="M33" s="81">
        <v>0</v>
      </c>
    </row>
    <row r="34" spans="1:13" x14ac:dyDescent="0.25">
      <c r="A34" s="1" t="s">
        <v>84</v>
      </c>
      <c r="B34" s="81">
        <v>750</v>
      </c>
      <c r="C34" s="81">
        <v>0</v>
      </c>
      <c r="D34" s="81"/>
      <c r="E34" s="81"/>
      <c r="F34" s="81">
        <v>2450.14</v>
      </c>
      <c r="G34" s="81">
        <v>0</v>
      </c>
      <c r="H34" s="81">
        <v>86755</v>
      </c>
      <c r="I34" s="81">
        <v>1966.7</v>
      </c>
      <c r="J34" s="81"/>
      <c r="K34" s="81"/>
      <c r="L34" s="81">
        <v>89955.14</v>
      </c>
      <c r="M34" s="81">
        <v>1966.7</v>
      </c>
    </row>
    <row r="35" spans="1:13" x14ac:dyDescent="0.25">
      <c r="A35" s="1" t="s">
        <v>66</v>
      </c>
      <c r="B35" s="81">
        <v>400</v>
      </c>
      <c r="C35" s="81">
        <v>0</v>
      </c>
      <c r="D35" s="81"/>
      <c r="E35" s="81"/>
      <c r="F35" s="81">
        <v>3248.62</v>
      </c>
      <c r="G35" s="81">
        <v>0</v>
      </c>
      <c r="H35" s="81">
        <v>115622</v>
      </c>
      <c r="I35" s="81">
        <v>1721.57</v>
      </c>
      <c r="J35" s="81"/>
      <c r="K35" s="81"/>
      <c r="L35" s="81">
        <v>119270.62</v>
      </c>
      <c r="M35" s="81">
        <v>1721.57</v>
      </c>
    </row>
    <row r="36" spans="1:13" x14ac:dyDescent="0.25">
      <c r="A36" s="1" t="s">
        <v>67</v>
      </c>
      <c r="B36" s="81">
        <v>8000</v>
      </c>
      <c r="C36" s="81">
        <v>0</v>
      </c>
      <c r="D36" s="81"/>
      <c r="E36" s="81"/>
      <c r="F36" s="81">
        <v>224</v>
      </c>
      <c r="G36" s="81">
        <v>0</v>
      </c>
      <c r="H36" s="81"/>
      <c r="I36" s="81"/>
      <c r="J36" s="81"/>
      <c r="K36" s="81"/>
      <c r="L36" s="81">
        <v>8224</v>
      </c>
      <c r="M36" s="81">
        <v>0</v>
      </c>
    </row>
    <row r="37" spans="1:13" x14ac:dyDescent="0.25">
      <c r="A37" s="1" t="s">
        <v>68</v>
      </c>
      <c r="B37" s="81">
        <v>47500</v>
      </c>
      <c r="C37" s="81">
        <v>0</v>
      </c>
      <c r="D37" s="81"/>
      <c r="E37" s="81"/>
      <c r="F37" s="81">
        <v>3423.28</v>
      </c>
      <c r="G37" s="81">
        <v>0</v>
      </c>
      <c r="H37" s="81">
        <v>74760</v>
      </c>
      <c r="I37" s="81">
        <v>0</v>
      </c>
      <c r="J37" s="81"/>
      <c r="K37" s="81"/>
      <c r="L37" s="81">
        <v>125683.28</v>
      </c>
      <c r="M37" s="81">
        <v>0</v>
      </c>
    </row>
    <row r="38" spans="1:13" x14ac:dyDescent="0.25">
      <c r="A38" s="1" t="s">
        <v>85</v>
      </c>
      <c r="B38" s="81">
        <v>3400</v>
      </c>
      <c r="C38" s="81">
        <v>0</v>
      </c>
      <c r="D38" s="81"/>
      <c r="E38" s="81"/>
      <c r="F38" s="81">
        <v>95.2</v>
      </c>
      <c r="G38" s="81">
        <v>0</v>
      </c>
      <c r="H38" s="81"/>
      <c r="I38" s="81"/>
      <c r="J38" s="81"/>
      <c r="K38" s="81"/>
      <c r="L38" s="81">
        <v>3495.2</v>
      </c>
      <c r="M38" s="81">
        <v>0</v>
      </c>
    </row>
    <row r="39" spans="1:13" x14ac:dyDescent="0.25">
      <c r="A39" s="1" t="s">
        <v>69</v>
      </c>
      <c r="B39" s="81">
        <v>30000</v>
      </c>
      <c r="C39" s="81">
        <v>0</v>
      </c>
      <c r="D39" s="81"/>
      <c r="E39" s="81"/>
      <c r="F39" s="81">
        <v>840</v>
      </c>
      <c r="G39" s="81">
        <v>0</v>
      </c>
      <c r="H39" s="81"/>
      <c r="I39" s="81"/>
      <c r="J39" s="81"/>
      <c r="K39" s="81"/>
      <c r="L39" s="81">
        <v>30840</v>
      </c>
      <c r="M39" s="81">
        <v>0</v>
      </c>
    </row>
    <row r="40" spans="1:13" x14ac:dyDescent="0.25">
      <c r="A40" s="1" t="s">
        <v>70</v>
      </c>
      <c r="B40" s="81">
        <v>172000</v>
      </c>
      <c r="C40" s="81">
        <v>0</v>
      </c>
      <c r="D40" s="81"/>
      <c r="E40" s="81"/>
      <c r="F40" s="81">
        <v>4816</v>
      </c>
      <c r="G40" s="81">
        <v>0</v>
      </c>
      <c r="H40" s="81"/>
      <c r="I40" s="81"/>
      <c r="J40" s="81"/>
      <c r="K40" s="81"/>
      <c r="L40" s="81">
        <v>176816</v>
      </c>
      <c r="M40" s="81">
        <v>0</v>
      </c>
    </row>
    <row r="41" spans="1:13" x14ac:dyDescent="0.25">
      <c r="A41" s="1" t="s">
        <v>86</v>
      </c>
      <c r="B41" s="81">
        <v>3216</v>
      </c>
      <c r="C41" s="81">
        <v>0</v>
      </c>
      <c r="D41" s="81"/>
      <c r="E41" s="81"/>
      <c r="F41" s="81">
        <v>90.05</v>
      </c>
      <c r="G41" s="81">
        <v>0</v>
      </c>
      <c r="H41" s="81"/>
      <c r="I41" s="81"/>
      <c r="J41" s="81"/>
      <c r="K41" s="81"/>
      <c r="L41" s="81">
        <v>3306.05</v>
      </c>
      <c r="M41" s="81">
        <v>0</v>
      </c>
    </row>
    <row r="42" spans="1:13" x14ac:dyDescent="0.25">
      <c r="A42" s="1" t="s">
        <v>71</v>
      </c>
      <c r="B42" s="81">
        <v>14000</v>
      </c>
      <c r="C42" s="81">
        <v>0</v>
      </c>
      <c r="D42" s="81"/>
      <c r="E42" s="81"/>
      <c r="F42" s="81">
        <v>392</v>
      </c>
      <c r="G42" s="81">
        <v>0</v>
      </c>
      <c r="H42" s="81">
        <v>0</v>
      </c>
      <c r="I42" s="81">
        <v>0</v>
      </c>
      <c r="J42" s="81"/>
      <c r="K42" s="81"/>
      <c r="L42" s="81">
        <v>14392</v>
      </c>
      <c r="M42" s="81">
        <v>0</v>
      </c>
    </row>
    <row r="43" spans="1:13" x14ac:dyDescent="0.25">
      <c r="A43" s="1" t="s">
        <v>72</v>
      </c>
      <c r="B43" s="81">
        <v>14500</v>
      </c>
      <c r="C43" s="81">
        <v>0</v>
      </c>
      <c r="D43" s="81"/>
      <c r="E43" s="81"/>
      <c r="F43" s="81">
        <v>642.88</v>
      </c>
      <c r="G43" s="81">
        <v>0</v>
      </c>
      <c r="H43" s="81">
        <v>8460</v>
      </c>
      <c r="I43" s="81">
        <v>0</v>
      </c>
      <c r="J43" s="81"/>
      <c r="K43" s="81"/>
      <c r="L43" s="81">
        <v>23602.879999999997</v>
      </c>
      <c r="M43" s="81">
        <v>0</v>
      </c>
    </row>
    <row r="44" spans="1:13" x14ac:dyDescent="0.25">
      <c r="A44" s="1" t="s">
        <v>73</v>
      </c>
      <c r="B44" s="81">
        <v>101124</v>
      </c>
      <c r="C44" s="81">
        <v>0</v>
      </c>
      <c r="D44" s="81"/>
      <c r="E44" s="81"/>
      <c r="F44" s="81">
        <v>3991.12</v>
      </c>
      <c r="G44" s="81">
        <v>0</v>
      </c>
      <c r="H44" s="81">
        <v>41416</v>
      </c>
      <c r="I44" s="81">
        <v>88.62</v>
      </c>
      <c r="J44" s="81"/>
      <c r="K44" s="81"/>
      <c r="L44" s="81">
        <v>146531.12</v>
      </c>
      <c r="M44" s="81">
        <v>88.62</v>
      </c>
    </row>
    <row r="45" spans="1:13" x14ac:dyDescent="0.25">
      <c r="A45" s="1" t="s">
        <v>87</v>
      </c>
      <c r="B45" s="81">
        <v>40500</v>
      </c>
      <c r="C45" s="81">
        <v>0</v>
      </c>
      <c r="D45" s="81"/>
      <c r="E45" s="81"/>
      <c r="F45" s="81">
        <v>1134</v>
      </c>
      <c r="G45" s="81">
        <v>0</v>
      </c>
      <c r="H45" s="81"/>
      <c r="I45" s="81"/>
      <c r="J45" s="81"/>
      <c r="K45" s="81"/>
      <c r="L45" s="81">
        <v>41634</v>
      </c>
      <c r="M45" s="81">
        <v>0</v>
      </c>
    </row>
    <row r="46" spans="1:13" x14ac:dyDescent="0.25">
      <c r="A46" s="1" t="s">
        <v>96</v>
      </c>
      <c r="B46" s="81">
        <v>7136</v>
      </c>
      <c r="C46" s="81">
        <v>127.95</v>
      </c>
      <c r="D46" s="81"/>
      <c r="E46" s="81"/>
      <c r="F46" s="81">
        <v>1847.33</v>
      </c>
      <c r="G46" s="81">
        <v>0</v>
      </c>
      <c r="H46" s="81">
        <v>58840</v>
      </c>
      <c r="I46" s="81">
        <v>0</v>
      </c>
      <c r="J46" s="81"/>
      <c r="K46" s="81"/>
      <c r="L46" s="81">
        <v>67823.33</v>
      </c>
      <c r="M46" s="81">
        <v>127.95</v>
      </c>
    </row>
    <row r="47" spans="1:13" x14ac:dyDescent="0.25">
      <c r="A47" s="1" t="s">
        <v>74</v>
      </c>
      <c r="B47" s="81">
        <v>20000</v>
      </c>
      <c r="C47" s="81">
        <v>0</v>
      </c>
      <c r="D47" s="81"/>
      <c r="E47" s="81"/>
      <c r="F47" s="81">
        <v>560</v>
      </c>
      <c r="G47" s="81">
        <v>0</v>
      </c>
      <c r="H47" s="81"/>
      <c r="I47" s="81"/>
      <c r="J47" s="81"/>
      <c r="K47" s="81"/>
      <c r="L47" s="81">
        <v>20560</v>
      </c>
      <c r="M47" s="81">
        <v>0</v>
      </c>
    </row>
    <row r="48" spans="1:13" x14ac:dyDescent="0.25">
      <c r="A48" s="1" t="s">
        <v>223</v>
      </c>
      <c r="B48" s="81">
        <v>1272315</v>
      </c>
      <c r="C48" s="81">
        <v>29573.57</v>
      </c>
      <c r="D48" s="81"/>
      <c r="E48" s="81"/>
      <c r="F48" s="81">
        <v>35624.82</v>
      </c>
      <c r="G48" s="81">
        <v>0</v>
      </c>
      <c r="H48" s="81"/>
      <c r="I48" s="81"/>
      <c r="J48" s="81"/>
      <c r="K48" s="81"/>
      <c r="L48" s="81">
        <v>1307939.82</v>
      </c>
      <c r="M48" s="81">
        <v>29573.57</v>
      </c>
    </row>
    <row r="49" spans="1:13" x14ac:dyDescent="0.25">
      <c r="A49" s="1" t="s">
        <v>34</v>
      </c>
      <c r="B49" s="81">
        <v>73349</v>
      </c>
      <c r="C49" s="81">
        <v>0</v>
      </c>
      <c r="D49" s="81"/>
      <c r="E49" s="81"/>
      <c r="F49" s="81">
        <v>2237.4499999999998</v>
      </c>
      <c r="G49" s="81">
        <v>0</v>
      </c>
      <c r="H49" s="81">
        <v>6560</v>
      </c>
      <c r="I49" s="81">
        <v>0</v>
      </c>
      <c r="J49" s="81"/>
      <c r="K49" s="81"/>
      <c r="L49" s="81">
        <v>82146.45</v>
      </c>
      <c r="M49" s="81">
        <v>0</v>
      </c>
    </row>
    <row r="50" spans="1:13" x14ac:dyDescent="0.25">
      <c r="A50" s="1" t="s">
        <v>35</v>
      </c>
      <c r="B50" s="81">
        <v>369570</v>
      </c>
      <c r="C50" s="81">
        <v>0</v>
      </c>
      <c r="D50" s="81">
        <v>5000</v>
      </c>
      <c r="E50" s="81">
        <v>0</v>
      </c>
      <c r="F50" s="81">
        <v>17503.400000000001</v>
      </c>
      <c r="G50" s="81">
        <v>0</v>
      </c>
      <c r="H50" s="81">
        <v>76980</v>
      </c>
      <c r="I50" s="81">
        <v>1174.5</v>
      </c>
      <c r="J50" s="81"/>
      <c r="K50" s="81"/>
      <c r="L50" s="81">
        <v>469053.4</v>
      </c>
      <c r="M50" s="81">
        <v>1174.5</v>
      </c>
    </row>
    <row r="51" spans="1:13" x14ac:dyDescent="0.25">
      <c r="A51" s="1" t="s">
        <v>75</v>
      </c>
      <c r="B51" s="81">
        <v>17000</v>
      </c>
      <c r="C51" s="81">
        <v>0</v>
      </c>
      <c r="D51" s="81"/>
      <c r="E51" s="81"/>
      <c r="F51" s="81">
        <v>2751.97</v>
      </c>
      <c r="G51" s="81">
        <v>0</v>
      </c>
      <c r="H51" s="81">
        <v>15035</v>
      </c>
      <c r="I51" s="81">
        <v>541.38</v>
      </c>
      <c r="J51" s="81">
        <v>66249.600000000006</v>
      </c>
      <c r="K51" s="81">
        <v>1848.28</v>
      </c>
      <c r="L51" s="81">
        <v>101036.57</v>
      </c>
      <c r="M51" s="81">
        <v>2389.66</v>
      </c>
    </row>
    <row r="52" spans="1:13" x14ac:dyDescent="0.25">
      <c r="A52" s="1" t="s">
        <v>36</v>
      </c>
      <c r="B52" s="81">
        <v>13420</v>
      </c>
      <c r="C52" s="81">
        <v>0</v>
      </c>
      <c r="D52" s="81"/>
      <c r="E52" s="81"/>
      <c r="F52" s="81">
        <v>6211.23</v>
      </c>
      <c r="G52" s="81">
        <v>0</v>
      </c>
      <c r="H52" s="81">
        <v>6170</v>
      </c>
      <c r="I52" s="81">
        <v>0</v>
      </c>
      <c r="J52" s="81">
        <v>202239.71</v>
      </c>
      <c r="K52" s="81">
        <v>2665.01</v>
      </c>
      <c r="L52" s="81">
        <v>228040.94</v>
      </c>
      <c r="M52" s="81">
        <v>2665.01</v>
      </c>
    </row>
    <row r="53" spans="1:13" x14ac:dyDescent="0.25">
      <c r="A53" s="1" t="s">
        <v>37</v>
      </c>
      <c r="B53" s="81">
        <v>26250</v>
      </c>
      <c r="C53" s="81">
        <v>0</v>
      </c>
      <c r="D53" s="81"/>
      <c r="E53" s="81"/>
      <c r="F53" s="81">
        <v>1017.24</v>
      </c>
      <c r="G53" s="81">
        <v>0</v>
      </c>
      <c r="H53" s="81">
        <v>10080</v>
      </c>
      <c r="I53" s="81">
        <v>0</v>
      </c>
      <c r="J53" s="81"/>
      <c r="K53" s="81"/>
      <c r="L53" s="81">
        <v>37347.240000000005</v>
      </c>
      <c r="M53" s="81">
        <v>0</v>
      </c>
    </row>
    <row r="54" spans="1:13" x14ac:dyDescent="0.25">
      <c r="A54" s="1" t="s">
        <v>38</v>
      </c>
      <c r="B54" s="81">
        <v>31800</v>
      </c>
      <c r="C54" s="81">
        <v>0</v>
      </c>
      <c r="D54" s="81"/>
      <c r="E54" s="81"/>
      <c r="F54" s="81">
        <v>890.4</v>
      </c>
      <c r="G54" s="81">
        <v>0</v>
      </c>
      <c r="H54" s="81"/>
      <c r="I54" s="81"/>
      <c r="J54" s="81"/>
      <c r="K54" s="81"/>
      <c r="L54" s="81">
        <v>32690.400000000001</v>
      </c>
      <c r="M54" s="81">
        <v>0</v>
      </c>
    </row>
    <row r="55" spans="1:13" x14ac:dyDescent="0.25">
      <c r="A55" s="1" t="s">
        <v>39</v>
      </c>
      <c r="B55" s="81">
        <v>154486</v>
      </c>
      <c r="C55" s="81">
        <v>0</v>
      </c>
      <c r="D55" s="81"/>
      <c r="E55" s="81"/>
      <c r="F55" s="81">
        <v>5397.7</v>
      </c>
      <c r="G55" s="81">
        <v>0</v>
      </c>
      <c r="H55" s="81">
        <v>38289</v>
      </c>
      <c r="I55" s="81">
        <v>432</v>
      </c>
      <c r="J55" s="81"/>
      <c r="K55" s="81"/>
      <c r="L55" s="81">
        <v>198172.7</v>
      </c>
      <c r="M55" s="81">
        <v>432</v>
      </c>
    </row>
    <row r="56" spans="1:13" x14ac:dyDescent="0.25">
      <c r="A56" s="1" t="s">
        <v>22</v>
      </c>
      <c r="B56" s="81">
        <v>174500</v>
      </c>
      <c r="C56" s="81">
        <v>0</v>
      </c>
      <c r="D56" s="81"/>
      <c r="E56" s="81"/>
      <c r="F56" s="81">
        <v>5602.8</v>
      </c>
      <c r="G56" s="81">
        <v>0</v>
      </c>
      <c r="H56" s="81">
        <v>25600</v>
      </c>
      <c r="I56" s="81">
        <v>350.5</v>
      </c>
      <c r="J56" s="81"/>
      <c r="K56" s="81"/>
      <c r="L56" s="81">
        <v>205702.8</v>
      </c>
      <c r="M56" s="81">
        <v>350.5</v>
      </c>
    </row>
    <row r="57" spans="1:13" x14ac:dyDescent="0.25">
      <c r="A57" s="1" t="s">
        <v>40</v>
      </c>
      <c r="B57" s="81">
        <v>13800</v>
      </c>
      <c r="C57" s="81">
        <v>0</v>
      </c>
      <c r="D57" s="81"/>
      <c r="E57" s="81"/>
      <c r="F57" s="81">
        <v>2241.39</v>
      </c>
      <c r="G57" s="81">
        <v>0</v>
      </c>
      <c r="H57" s="81"/>
      <c r="I57" s="81"/>
      <c r="J57" s="81">
        <v>66249.600000000006</v>
      </c>
      <c r="K57" s="81">
        <v>1962.23</v>
      </c>
      <c r="L57" s="81">
        <v>82290.990000000005</v>
      </c>
      <c r="M57" s="81">
        <v>1962.23</v>
      </c>
    </row>
    <row r="58" spans="1:13" x14ac:dyDescent="0.25">
      <c r="A58" s="1" t="s">
        <v>41</v>
      </c>
      <c r="B58" s="81">
        <v>12000</v>
      </c>
      <c r="C58" s="81">
        <v>0</v>
      </c>
      <c r="D58" s="81"/>
      <c r="E58" s="81"/>
      <c r="F58" s="81">
        <v>336</v>
      </c>
      <c r="G58" s="81">
        <v>0</v>
      </c>
      <c r="H58" s="81"/>
      <c r="I58" s="81"/>
      <c r="J58" s="81"/>
      <c r="K58" s="81"/>
      <c r="L58" s="81">
        <v>12336</v>
      </c>
      <c r="M58" s="81">
        <v>0</v>
      </c>
    </row>
    <row r="59" spans="1:13" x14ac:dyDescent="0.25">
      <c r="A59" s="1" t="s">
        <v>42</v>
      </c>
      <c r="B59" s="81">
        <v>23860</v>
      </c>
      <c r="C59" s="81">
        <v>0</v>
      </c>
      <c r="D59" s="81"/>
      <c r="E59" s="81"/>
      <c r="F59" s="81">
        <v>2716.27</v>
      </c>
      <c r="G59" s="81">
        <v>0</v>
      </c>
      <c r="H59" s="81">
        <v>6900</v>
      </c>
      <c r="I59" s="81">
        <v>-60</v>
      </c>
      <c r="J59" s="81">
        <v>66249.600000000006</v>
      </c>
      <c r="K59" s="81">
        <v>1997.03</v>
      </c>
      <c r="L59" s="81">
        <v>99725.87000000001</v>
      </c>
      <c r="M59" s="81">
        <v>1937.03</v>
      </c>
    </row>
    <row r="60" spans="1:13" x14ac:dyDescent="0.25">
      <c r="A60" s="1" t="s">
        <v>43</v>
      </c>
      <c r="B60" s="81">
        <v>9925</v>
      </c>
      <c r="C60" s="81">
        <v>0</v>
      </c>
      <c r="D60" s="81"/>
      <c r="E60" s="81"/>
      <c r="F60" s="81">
        <v>277.89999999999998</v>
      </c>
      <c r="G60" s="81">
        <v>0</v>
      </c>
      <c r="H60" s="81"/>
      <c r="I60" s="81"/>
      <c r="J60" s="81"/>
      <c r="K60" s="81"/>
      <c r="L60" s="81">
        <v>10202.9</v>
      </c>
      <c r="M60" s="81">
        <v>0</v>
      </c>
    </row>
    <row r="61" spans="1:13" x14ac:dyDescent="0.25">
      <c r="A61" s="1" t="s">
        <v>44</v>
      </c>
      <c r="B61" s="81">
        <v>60000</v>
      </c>
      <c r="C61" s="81">
        <v>0</v>
      </c>
      <c r="D61" s="81"/>
      <c r="E61" s="81"/>
      <c r="F61" s="81">
        <v>1680</v>
      </c>
      <c r="G61" s="81">
        <v>0</v>
      </c>
      <c r="H61" s="81"/>
      <c r="I61" s="81"/>
      <c r="J61" s="81"/>
      <c r="K61" s="81"/>
      <c r="L61" s="81">
        <v>61680</v>
      </c>
      <c r="M61" s="81">
        <v>0</v>
      </c>
    </row>
    <row r="62" spans="1:13" x14ac:dyDescent="0.25">
      <c r="A62" s="1" t="s">
        <v>45</v>
      </c>
      <c r="B62" s="81">
        <v>30000</v>
      </c>
      <c r="C62" s="81">
        <v>0</v>
      </c>
      <c r="D62" s="81"/>
      <c r="E62" s="81"/>
      <c r="F62" s="81">
        <v>1890.84</v>
      </c>
      <c r="G62" s="81">
        <v>0</v>
      </c>
      <c r="H62" s="81">
        <v>37530</v>
      </c>
      <c r="I62" s="81">
        <v>12.6</v>
      </c>
      <c r="J62" s="81"/>
      <c r="K62" s="81"/>
      <c r="L62" s="81">
        <v>69420.84</v>
      </c>
      <c r="M62" s="81">
        <v>12.6</v>
      </c>
    </row>
    <row r="63" spans="1:13" x14ac:dyDescent="0.25">
      <c r="A63" s="1" t="s">
        <v>46</v>
      </c>
      <c r="B63" s="81">
        <v>22000</v>
      </c>
      <c r="C63" s="81">
        <v>0</v>
      </c>
      <c r="D63" s="81"/>
      <c r="E63" s="81"/>
      <c r="F63" s="81">
        <v>616</v>
      </c>
      <c r="G63" s="81">
        <v>0</v>
      </c>
      <c r="H63" s="81"/>
      <c r="I63" s="81"/>
      <c r="J63" s="81"/>
      <c r="K63" s="81"/>
      <c r="L63" s="81">
        <v>22616</v>
      </c>
      <c r="M63" s="81">
        <v>0</v>
      </c>
    </row>
    <row r="64" spans="1:13" x14ac:dyDescent="0.25">
      <c r="A64" s="1" t="s">
        <v>47</v>
      </c>
      <c r="B64" s="81">
        <v>6358</v>
      </c>
      <c r="C64" s="81">
        <v>1788.79</v>
      </c>
      <c r="D64" s="81"/>
      <c r="E64" s="81"/>
      <c r="F64" s="81">
        <v>5440.75</v>
      </c>
      <c r="G64" s="81">
        <v>0</v>
      </c>
      <c r="H64" s="81">
        <v>29005</v>
      </c>
      <c r="I64" s="81">
        <v>-124.8</v>
      </c>
      <c r="J64" s="81">
        <v>158949.59</v>
      </c>
      <c r="K64" s="81">
        <v>4729.93</v>
      </c>
      <c r="L64" s="81">
        <v>199753.34</v>
      </c>
      <c r="M64" s="81">
        <v>6393.92</v>
      </c>
    </row>
    <row r="65" spans="1:13" x14ac:dyDescent="0.25">
      <c r="A65" s="1" t="s">
        <v>48</v>
      </c>
      <c r="B65" s="81">
        <v>4000</v>
      </c>
      <c r="C65" s="81">
        <v>0</v>
      </c>
      <c r="D65" s="81"/>
      <c r="E65" s="81"/>
      <c r="F65" s="81">
        <v>492.52</v>
      </c>
      <c r="G65" s="81">
        <v>0</v>
      </c>
      <c r="H65" s="81">
        <v>13590</v>
      </c>
      <c r="I65" s="81">
        <v>173.5</v>
      </c>
      <c r="J65" s="81"/>
      <c r="K65" s="81"/>
      <c r="L65" s="81">
        <v>18082.52</v>
      </c>
      <c r="M65" s="81">
        <v>173.5</v>
      </c>
    </row>
    <row r="66" spans="1:13" x14ac:dyDescent="0.25">
      <c r="A66" s="1" t="s">
        <v>49</v>
      </c>
      <c r="B66" s="81">
        <v>1200</v>
      </c>
      <c r="C66" s="81">
        <v>0</v>
      </c>
      <c r="D66" s="81"/>
      <c r="E66" s="81"/>
      <c r="F66" s="81">
        <v>196.14</v>
      </c>
      <c r="G66" s="81">
        <v>0</v>
      </c>
      <c r="H66" s="81">
        <v>5805</v>
      </c>
      <c r="I66" s="81">
        <v>0</v>
      </c>
      <c r="J66" s="81"/>
      <c r="K66" s="81"/>
      <c r="L66" s="81">
        <v>7201.1399999999994</v>
      </c>
      <c r="M66" s="81">
        <v>0</v>
      </c>
    </row>
    <row r="67" spans="1:13" x14ac:dyDescent="0.25">
      <c r="A67" s="1" t="s">
        <v>50</v>
      </c>
      <c r="B67" s="81">
        <v>35000</v>
      </c>
      <c r="C67" s="81">
        <v>0</v>
      </c>
      <c r="D67" s="81"/>
      <c r="E67" s="81"/>
      <c r="F67" s="81">
        <v>2038.4</v>
      </c>
      <c r="G67" s="81">
        <v>0</v>
      </c>
      <c r="H67" s="81">
        <v>37800</v>
      </c>
      <c r="I67" s="81">
        <v>499.3</v>
      </c>
      <c r="J67" s="81"/>
      <c r="K67" s="81"/>
      <c r="L67" s="81">
        <v>74838.399999999994</v>
      </c>
      <c r="M67" s="81">
        <v>499.3</v>
      </c>
    </row>
    <row r="68" spans="1:13" x14ac:dyDescent="0.25">
      <c r="A68" s="1" t="s">
        <v>51</v>
      </c>
      <c r="B68" s="81">
        <v>26575</v>
      </c>
      <c r="C68" s="81">
        <v>0</v>
      </c>
      <c r="D68" s="81"/>
      <c r="E68" s="81"/>
      <c r="F68" s="81">
        <v>4505.9399999999996</v>
      </c>
      <c r="G68" s="81">
        <v>0</v>
      </c>
      <c r="H68" s="81">
        <v>8800</v>
      </c>
      <c r="I68" s="81">
        <v>0</v>
      </c>
      <c r="J68" s="81">
        <v>125551.27</v>
      </c>
      <c r="K68" s="81">
        <v>1332.3</v>
      </c>
      <c r="L68" s="81">
        <v>165432.21000000002</v>
      </c>
      <c r="M68" s="81">
        <v>1332.3</v>
      </c>
    </row>
    <row r="69" spans="1:13" x14ac:dyDescent="0.25">
      <c r="A69" s="1" t="s">
        <v>52</v>
      </c>
      <c r="B69" s="81">
        <v>1500</v>
      </c>
      <c r="C69" s="81">
        <v>0</v>
      </c>
      <c r="D69" s="81"/>
      <c r="E69" s="81"/>
      <c r="F69" s="81">
        <v>42</v>
      </c>
      <c r="G69" s="81">
        <v>0</v>
      </c>
      <c r="H69" s="81"/>
      <c r="I69" s="81"/>
      <c r="J69" s="81"/>
      <c r="K69" s="81"/>
      <c r="L69" s="81">
        <v>1542</v>
      </c>
      <c r="M69" s="81">
        <v>0</v>
      </c>
    </row>
    <row r="70" spans="1:13" x14ac:dyDescent="0.25">
      <c r="A70" s="1" t="s">
        <v>53</v>
      </c>
      <c r="B70" s="81">
        <v>16000</v>
      </c>
      <c r="C70" s="81">
        <v>0</v>
      </c>
      <c r="D70" s="81"/>
      <c r="E70" s="81"/>
      <c r="F70" s="81">
        <v>448</v>
      </c>
      <c r="G70" s="81">
        <v>0</v>
      </c>
      <c r="H70" s="81"/>
      <c r="I70" s="81"/>
      <c r="J70" s="81"/>
      <c r="K70" s="81"/>
      <c r="L70" s="81">
        <v>16448</v>
      </c>
      <c r="M70" s="81">
        <v>0</v>
      </c>
    </row>
    <row r="71" spans="1:13" x14ac:dyDescent="0.25">
      <c r="A71" s="1" t="s">
        <v>54</v>
      </c>
      <c r="B71" s="81">
        <v>64089</v>
      </c>
      <c r="C71" s="81">
        <v>0</v>
      </c>
      <c r="D71" s="81"/>
      <c r="E71" s="81"/>
      <c r="F71" s="81">
        <v>1794.49</v>
      </c>
      <c r="G71" s="81">
        <v>0</v>
      </c>
      <c r="H71" s="81"/>
      <c r="I71" s="81"/>
      <c r="J71" s="81"/>
      <c r="K71" s="81"/>
      <c r="L71" s="81">
        <v>65883.490000000005</v>
      </c>
      <c r="M71" s="81">
        <v>0</v>
      </c>
    </row>
    <row r="72" spans="1:13" x14ac:dyDescent="0.25">
      <c r="A72" s="1" t="s">
        <v>55</v>
      </c>
      <c r="B72" s="81">
        <v>13230</v>
      </c>
      <c r="C72" s="81">
        <v>0</v>
      </c>
      <c r="D72" s="81"/>
      <c r="E72" s="81"/>
      <c r="F72" s="81">
        <v>1297.8</v>
      </c>
      <c r="G72" s="81">
        <v>0</v>
      </c>
      <c r="H72" s="81">
        <v>33120</v>
      </c>
      <c r="I72" s="81">
        <v>739.09</v>
      </c>
      <c r="J72" s="81"/>
      <c r="K72" s="81"/>
      <c r="L72" s="81">
        <v>47647.8</v>
      </c>
      <c r="M72" s="81">
        <v>739.09</v>
      </c>
    </row>
    <row r="73" spans="1:13" x14ac:dyDescent="0.25">
      <c r="A73" s="1" t="s">
        <v>56</v>
      </c>
      <c r="B73" s="81">
        <v>12500</v>
      </c>
      <c r="C73" s="81">
        <v>0</v>
      </c>
      <c r="D73" s="81"/>
      <c r="E73" s="81"/>
      <c r="F73" s="81">
        <v>2581.04</v>
      </c>
      <c r="G73" s="81">
        <v>0</v>
      </c>
      <c r="H73" s="81">
        <v>79680</v>
      </c>
      <c r="I73" s="81">
        <v>2966.93</v>
      </c>
      <c r="J73" s="81"/>
      <c r="K73" s="81"/>
      <c r="L73" s="81">
        <v>94761.040000000008</v>
      </c>
      <c r="M73" s="81">
        <v>2966.93</v>
      </c>
    </row>
    <row r="74" spans="1:13" x14ac:dyDescent="0.25">
      <c r="A74" s="1" t="s">
        <v>57</v>
      </c>
      <c r="B74" s="81">
        <v>10750</v>
      </c>
      <c r="C74" s="81">
        <v>0</v>
      </c>
      <c r="D74" s="81"/>
      <c r="E74" s="81"/>
      <c r="F74" s="81">
        <v>301</v>
      </c>
      <c r="G74" s="81">
        <v>0</v>
      </c>
      <c r="H74" s="81"/>
      <c r="I74" s="81"/>
      <c r="J74" s="81"/>
      <c r="K74" s="81"/>
      <c r="L74" s="81">
        <v>11051</v>
      </c>
      <c r="M74" s="81">
        <v>0</v>
      </c>
    </row>
    <row r="75" spans="1:13" x14ac:dyDescent="0.25">
      <c r="A75" s="1" t="s">
        <v>58</v>
      </c>
      <c r="B75" s="81">
        <v>10500</v>
      </c>
      <c r="C75" s="81">
        <v>0</v>
      </c>
      <c r="D75" s="81"/>
      <c r="E75" s="81"/>
      <c r="F75" s="81">
        <v>294</v>
      </c>
      <c r="G75" s="81">
        <v>0</v>
      </c>
      <c r="H75" s="81"/>
      <c r="I75" s="81"/>
      <c r="J75" s="81"/>
      <c r="K75" s="81"/>
      <c r="L75" s="81">
        <v>10794</v>
      </c>
      <c r="M75" s="81">
        <v>0</v>
      </c>
    </row>
    <row r="76" spans="1:13" x14ac:dyDescent="0.25">
      <c r="A76" s="1" t="s">
        <v>59</v>
      </c>
      <c r="B76" s="81">
        <v>15000</v>
      </c>
      <c r="C76" s="81">
        <v>0</v>
      </c>
      <c r="D76" s="81"/>
      <c r="E76" s="81"/>
      <c r="F76" s="81">
        <v>420</v>
      </c>
      <c r="G76" s="81">
        <v>0</v>
      </c>
      <c r="H76" s="81"/>
      <c r="I76" s="81"/>
      <c r="J76" s="81"/>
      <c r="K76" s="81"/>
      <c r="L76" s="81">
        <v>15420</v>
      </c>
      <c r="M76" s="81">
        <v>0</v>
      </c>
    </row>
    <row r="77" spans="1:13" x14ac:dyDescent="0.25">
      <c r="A77" s="1" t="s">
        <v>60</v>
      </c>
      <c r="B77" s="81">
        <v>78528</v>
      </c>
      <c r="C77" s="81">
        <v>0</v>
      </c>
      <c r="D77" s="81"/>
      <c r="E77" s="81"/>
      <c r="F77" s="81">
        <v>8131.09</v>
      </c>
      <c r="G77" s="81">
        <v>0</v>
      </c>
      <c r="H77" s="81">
        <v>37963</v>
      </c>
      <c r="I77" s="81">
        <v>0</v>
      </c>
      <c r="J77" s="81">
        <v>173905.2</v>
      </c>
      <c r="K77" s="81">
        <v>5175.1899999999996</v>
      </c>
      <c r="L77" s="81">
        <v>298527.29000000004</v>
      </c>
      <c r="M77" s="81">
        <v>5175.1899999999996</v>
      </c>
    </row>
    <row r="78" spans="1:13" x14ac:dyDescent="0.25">
      <c r="A78" s="1" t="s">
        <v>109</v>
      </c>
      <c r="B78" s="81">
        <v>4000</v>
      </c>
      <c r="C78" s="81">
        <v>0</v>
      </c>
      <c r="D78" s="81"/>
      <c r="E78" s="81"/>
      <c r="F78" s="81">
        <v>112</v>
      </c>
      <c r="G78" s="81">
        <v>0</v>
      </c>
      <c r="H78" s="81"/>
      <c r="I78" s="81"/>
      <c r="J78" s="81"/>
      <c r="K78" s="81"/>
      <c r="L78" s="81">
        <v>4112</v>
      </c>
      <c r="M78" s="81">
        <v>0</v>
      </c>
    </row>
    <row r="79" spans="1:13" x14ac:dyDescent="0.25">
      <c r="A79" s="1" t="s">
        <v>110</v>
      </c>
      <c r="B79" s="81">
        <v>250000</v>
      </c>
      <c r="C79" s="81">
        <v>0</v>
      </c>
      <c r="D79" s="81"/>
      <c r="E79" s="81"/>
      <c r="F79" s="81">
        <v>7000</v>
      </c>
      <c r="G79" s="81">
        <v>0</v>
      </c>
      <c r="H79" s="81"/>
      <c r="I79" s="81"/>
      <c r="J79" s="81"/>
      <c r="K79" s="81"/>
      <c r="L79" s="81">
        <v>257000</v>
      </c>
      <c r="M79" s="81">
        <v>0</v>
      </c>
    </row>
    <row r="80" spans="1:13" x14ac:dyDescent="0.25">
      <c r="A80" s="1" t="s">
        <v>111</v>
      </c>
      <c r="B80" s="81">
        <v>850000</v>
      </c>
      <c r="C80" s="81">
        <v>0</v>
      </c>
      <c r="D80" s="81"/>
      <c r="E80" s="81"/>
      <c r="F80" s="81">
        <v>23800</v>
      </c>
      <c r="G80" s="81">
        <v>0</v>
      </c>
      <c r="H80" s="81"/>
      <c r="I80" s="81"/>
      <c r="J80" s="81"/>
      <c r="K80" s="81"/>
      <c r="L80" s="81">
        <v>873800</v>
      </c>
      <c r="M80" s="81">
        <v>0</v>
      </c>
    </row>
    <row r="81" spans="1:13" x14ac:dyDescent="0.25">
      <c r="A81" s="1" t="s">
        <v>99</v>
      </c>
      <c r="B81" s="81"/>
      <c r="C81" s="81"/>
      <c r="D81" s="81"/>
      <c r="E81" s="81"/>
      <c r="F81" s="81">
        <v>336</v>
      </c>
      <c r="G81" s="81">
        <v>0</v>
      </c>
      <c r="H81" s="81">
        <v>12000</v>
      </c>
      <c r="I81" s="81">
        <v>0</v>
      </c>
      <c r="J81" s="81"/>
      <c r="K81" s="81"/>
      <c r="L81" s="81">
        <v>12336</v>
      </c>
      <c r="M81" s="81">
        <v>0</v>
      </c>
    </row>
    <row r="82" spans="1:13" x14ac:dyDescent="0.25">
      <c r="A82" s="1" t="s">
        <v>100</v>
      </c>
      <c r="B82" s="81">
        <v>10000</v>
      </c>
      <c r="C82" s="81">
        <v>0</v>
      </c>
      <c r="D82" s="81"/>
      <c r="E82" s="81"/>
      <c r="F82" s="81">
        <v>280</v>
      </c>
      <c r="G82" s="81">
        <v>0</v>
      </c>
      <c r="H82" s="81">
        <v>0</v>
      </c>
      <c r="I82" s="81">
        <v>-73.61</v>
      </c>
      <c r="J82" s="81"/>
      <c r="K82" s="81"/>
      <c r="L82" s="81">
        <v>10280</v>
      </c>
      <c r="M82" s="81">
        <v>-73.61</v>
      </c>
    </row>
    <row r="83" spans="1:13" x14ac:dyDescent="0.25">
      <c r="A83" s="1" t="s">
        <v>102</v>
      </c>
      <c r="B83" s="81">
        <v>15000</v>
      </c>
      <c r="C83" s="81">
        <v>0</v>
      </c>
      <c r="D83" s="81"/>
      <c r="E83" s="81"/>
      <c r="F83" s="81">
        <v>420</v>
      </c>
      <c r="G83" s="81">
        <v>0</v>
      </c>
      <c r="H83" s="81"/>
      <c r="I83" s="81"/>
      <c r="J83" s="81"/>
      <c r="K83" s="81"/>
      <c r="L83" s="81">
        <v>15420</v>
      </c>
      <c r="M83" s="81">
        <v>0</v>
      </c>
    </row>
    <row r="84" spans="1:13" x14ac:dyDescent="0.25">
      <c r="A84" s="1" t="s">
        <v>103</v>
      </c>
      <c r="B84" s="81">
        <v>30000</v>
      </c>
      <c r="C84" s="81">
        <v>0</v>
      </c>
      <c r="D84" s="81"/>
      <c r="E84" s="81"/>
      <c r="F84" s="81">
        <v>840</v>
      </c>
      <c r="G84" s="81">
        <v>0</v>
      </c>
      <c r="H84" s="81"/>
      <c r="I84" s="81"/>
      <c r="J84" s="81"/>
      <c r="K84" s="81"/>
      <c r="L84" s="81">
        <v>30840</v>
      </c>
      <c r="M84" s="81">
        <v>0</v>
      </c>
    </row>
    <row r="85" spans="1:13" x14ac:dyDescent="0.25">
      <c r="A85" s="1" t="s">
        <v>104</v>
      </c>
      <c r="B85" s="81">
        <v>5000</v>
      </c>
      <c r="C85" s="81">
        <v>0</v>
      </c>
      <c r="D85" s="81"/>
      <c r="E85" s="81"/>
      <c r="F85" s="81">
        <v>140</v>
      </c>
      <c r="G85" s="81">
        <v>0</v>
      </c>
      <c r="H85" s="81"/>
      <c r="I85" s="81"/>
      <c r="J85" s="81"/>
      <c r="K85" s="81"/>
      <c r="L85" s="81">
        <v>5140</v>
      </c>
      <c r="M85" s="81">
        <v>0</v>
      </c>
    </row>
    <row r="86" spans="1:13" x14ac:dyDescent="0.25">
      <c r="A86" s="1" t="s">
        <v>106</v>
      </c>
      <c r="B86" s="81">
        <v>1680</v>
      </c>
      <c r="C86" s="81">
        <v>0</v>
      </c>
      <c r="D86" s="81"/>
      <c r="E86" s="81"/>
      <c r="F86" s="81">
        <v>47.04</v>
      </c>
      <c r="G86" s="81">
        <v>0</v>
      </c>
      <c r="H86" s="81"/>
      <c r="I86" s="81"/>
      <c r="J86" s="81"/>
      <c r="K86" s="81"/>
      <c r="L86" s="81">
        <v>1727.04</v>
      </c>
      <c r="M86" s="81">
        <v>0</v>
      </c>
    </row>
    <row r="87" spans="1:13" x14ac:dyDescent="0.25">
      <c r="A87" s="1" t="s">
        <v>113</v>
      </c>
      <c r="B87" s="81">
        <v>22000</v>
      </c>
      <c r="C87" s="81">
        <v>0</v>
      </c>
      <c r="D87" s="81"/>
      <c r="E87" s="81"/>
      <c r="F87" s="81">
        <v>616</v>
      </c>
      <c r="G87" s="81">
        <v>0</v>
      </c>
      <c r="H87" s="81"/>
      <c r="I87" s="81"/>
      <c r="J87" s="81"/>
      <c r="K87" s="81"/>
      <c r="L87" s="81">
        <v>22616</v>
      </c>
      <c r="M87" s="81">
        <v>0</v>
      </c>
    </row>
    <row r="88" spans="1:13" x14ac:dyDescent="0.25">
      <c r="A88" s="1" t="s">
        <v>114</v>
      </c>
      <c r="B88" s="81">
        <v>40000</v>
      </c>
      <c r="C88" s="81">
        <v>0</v>
      </c>
      <c r="D88" s="81"/>
      <c r="E88" s="81"/>
      <c r="F88" s="81">
        <v>1120</v>
      </c>
      <c r="G88" s="81">
        <v>0</v>
      </c>
      <c r="H88" s="81"/>
      <c r="I88" s="81"/>
      <c r="J88" s="81"/>
      <c r="K88" s="81"/>
      <c r="L88" s="81">
        <v>41120</v>
      </c>
      <c r="M88" s="81">
        <v>0</v>
      </c>
    </row>
    <row r="89" spans="1:13" x14ac:dyDescent="0.25">
      <c r="A89" s="1" t="s">
        <v>115</v>
      </c>
      <c r="B89" s="81">
        <v>10500</v>
      </c>
      <c r="C89" s="81">
        <v>0</v>
      </c>
      <c r="D89" s="81"/>
      <c r="E89" s="81"/>
      <c r="F89" s="81">
        <v>294</v>
      </c>
      <c r="G89" s="81">
        <v>0</v>
      </c>
      <c r="H89" s="81"/>
      <c r="I89" s="81"/>
      <c r="J89" s="81"/>
      <c r="K89" s="81"/>
      <c r="L89" s="81">
        <v>10794</v>
      </c>
      <c r="M89" s="81">
        <v>0</v>
      </c>
    </row>
    <row r="90" spans="1:13" x14ac:dyDescent="0.25">
      <c r="A90" s="1" t="s">
        <v>61</v>
      </c>
      <c r="B90" s="81">
        <v>861988</v>
      </c>
      <c r="C90" s="81">
        <v>295501.33</v>
      </c>
      <c r="D90" s="81">
        <v>88000</v>
      </c>
      <c r="E90" s="81">
        <v>295501.33</v>
      </c>
      <c r="F90" s="81">
        <v>45895</v>
      </c>
      <c r="G90" s="81">
        <v>295501.33</v>
      </c>
      <c r="H90" s="81">
        <v>237125</v>
      </c>
      <c r="I90" s="81">
        <v>295501.33</v>
      </c>
      <c r="J90" s="81">
        <v>540000</v>
      </c>
      <c r="K90" s="81">
        <v>295501.33</v>
      </c>
      <c r="L90" s="81">
        <v>1773008</v>
      </c>
      <c r="M90" s="81">
        <v>1477506.6500000001</v>
      </c>
    </row>
    <row r="91" spans="1:13" x14ac:dyDescent="0.25">
      <c r="A91" s="1" t="s">
        <v>62</v>
      </c>
      <c r="B91" s="81">
        <v>65000</v>
      </c>
      <c r="C91" s="81">
        <v>0</v>
      </c>
      <c r="D91" s="81"/>
      <c r="E91" s="81"/>
      <c r="F91" s="81">
        <v>2001.44</v>
      </c>
      <c r="G91" s="81">
        <v>0</v>
      </c>
      <c r="H91" s="81">
        <v>6480</v>
      </c>
      <c r="I91" s="81">
        <v>0</v>
      </c>
      <c r="J91" s="81"/>
      <c r="K91" s="81"/>
      <c r="L91" s="81">
        <v>73481.440000000002</v>
      </c>
      <c r="M91" s="81">
        <v>0</v>
      </c>
    </row>
    <row r="92" spans="1:13" x14ac:dyDescent="0.25">
      <c r="A92" s="1" t="s">
        <v>108</v>
      </c>
      <c r="B92" s="81">
        <v>5000</v>
      </c>
      <c r="C92" s="81">
        <v>0</v>
      </c>
      <c r="D92" s="81"/>
      <c r="E92" s="81"/>
      <c r="F92" s="81">
        <v>140</v>
      </c>
      <c r="G92" s="81">
        <v>0</v>
      </c>
      <c r="H92" s="81"/>
      <c r="I92" s="81"/>
      <c r="J92" s="81"/>
      <c r="K92" s="81"/>
      <c r="L92" s="81">
        <v>5140</v>
      </c>
      <c r="M92" s="81">
        <v>0</v>
      </c>
    </row>
    <row r="93" spans="1:13" x14ac:dyDescent="0.25">
      <c r="A93" s="1" t="s">
        <v>97</v>
      </c>
      <c r="B93" s="81">
        <v>69733</v>
      </c>
      <c r="C93" s="81">
        <v>0</v>
      </c>
      <c r="D93" s="81"/>
      <c r="E93" s="81"/>
      <c r="F93" s="81">
        <v>1952.52</v>
      </c>
      <c r="G93" s="81">
        <v>0</v>
      </c>
      <c r="H93" s="81"/>
      <c r="I93" s="81"/>
      <c r="J93" s="81"/>
      <c r="K93" s="81"/>
      <c r="L93" s="81">
        <v>71685.52</v>
      </c>
      <c r="M93" s="81">
        <v>0</v>
      </c>
    </row>
    <row r="94" spans="1:13" x14ac:dyDescent="0.25">
      <c r="A94" s="1" t="s">
        <v>227</v>
      </c>
      <c r="B94" s="81">
        <v>6444096.5</v>
      </c>
      <c r="C94" s="81">
        <v>673996.47</v>
      </c>
      <c r="D94" s="81">
        <v>217000</v>
      </c>
      <c r="E94" s="81">
        <v>601887.49</v>
      </c>
      <c r="F94" s="81">
        <v>313759.82</v>
      </c>
      <c r="G94" s="81">
        <v>642506.16</v>
      </c>
      <c r="H94" s="81">
        <v>1966108.5</v>
      </c>
      <c r="I94" s="81">
        <v>654662.53</v>
      </c>
      <c r="J94" s="81">
        <v>2581222.1400000006</v>
      </c>
      <c r="K94" s="81">
        <v>668044.46000000008</v>
      </c>
      <c r="L94" s="81">
        <v>11522186.960000001</v>
      </c>
      <c r="M94" s="81">
        <v>3241097.1100000003</v>
      </c>
    </row>
    <row r="95" spans="1:13" x14ac:dyDescent="0.25">
      <c r="B95"/>
      <c r="C95"/>
      <c r="D95"/>
      <c r="E95"/>
      <c r="F95"/>
      <c r="G95"/>
      <c r="H95"/>
      <c r="I95"/>
      <c r="J95"/>
      <c r="K95"/>
      <c r="L95"/>
    </row>
    <row r="96" spans="1:13" x14ac:dyDescent="0.25">
      <c r="B96"/>
      <c r="C96"/>
      <c r="D96"/>
      <c r="E96"/>
      <c r="F96"/>
      <c r="G96"/>
      <c r="H96"/>
      <c r="I96"/>
      <c r="J96"/>
      <c r="K96"/>
      <c r="L96"/>
    </row>
    <row r="97" customFormat="1" x14ac:dyDescent="0.25"/>
    <row r="98" customFormat="1" x14ac:dyDescent="0.25"/>
  </sheetData>
  <pageMargins left="0.7" right="0.7" top="0.75" bottom="0.75" header="0.3" footer="0.3"/>
  <pageSetup orientation="portrait" horizontalDpi="1200" verticalDpi="1200"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00000"/>
  </sheetPr>
  <dimension ref="A1:P245"/>
  <sheetViews>
    <sheetView topLeftCell="E21" workbookViewId="0">
      <selection activeCell="A44" sqref="A44:XFD44"/>
    </sheetView>
  </sheetViews>
  <sheetFormatPr defaultColWidth="8" defaultRowHeight="13.2" x14ac:dyDescent="0.25"/>
  <cols>
    <col min="1" max="4" width="23.44140625" style="13" customWidth="1"/>
    <col min="5" max="5" width="67" style="13" bestFit="1" customWidth="1"/>
    <col min="6" max="6" width="20.5546875" style="13" customWidth="1"/>
    <col min="7" max="11" width="23.44140625" style="13" customWidth="1"/>
    <col min="12" max="12" width="8" style="13" customWidth="1"/>
    <col min="13" max="13" width="23.44140625" style="13" customWidth="1"/>
    <col min="14" max="14" width="8" style="13" customWidth="1"/>
    <col min="15" max="16" width="23.44140625" style="13" customWidth="1"/>
    <col min="17" max="16384" width="8" style="13"/>
  </cols>
  <sheetData>
    <row r="1" spans="1:16" x14ac:dyDescent="0.25">
      <c r="A1" s="18" t="s">
        <v>221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25">
      <c r="A2" s="17" t="s">
        <v>23</v>
      </c>
      <c r="B2" s="17"/>
      <c r="C2" s="15"/>
    </row>
    <row r="3" spans="1:16" x14ac:dyDescent="0.25">
      <c r="A3" s="17" t="s">
        <v>220</v>
      </c>
      <c r="B3" s="17"/>
      <c r="C3" s="15" t="s">
        <v>219</v>
      </c>
    </row>
    <row r="4" spans="1:16" ht="39.6" x14ac:dyDescent="0.25">
      <c r="A4" s="17" t="s">
        <v>218</v>
      </c>
      <c r="B4" s="17"/>
      <c r="C4" s="15" t="s">
        <v>230</v>
      </c>
    </row>
    <row r="5" spans="1:16" x14ac:dyDescent="0.25">
      <c r="A5" s="17" t="s">
        <v>209</v>
      </c>
      <c r="B5" s="17"/>
      <c r="C5" s="15"/>
    </row>
    <row r="6" spans="1:16" x14ac:dyDescent="0.25">
      <c r="A6" s="17" t="s">
        <v>217</v>
      </c>
      <c r="B6" s="17"/>
      <c r="C6" s="15" t="s">
        <v>236</v>
      </c>
    </row>
    <row r="7" spans="1:16" x14ac:dyDescent="0.25">
      <c r="A7" s="17" t="s">
        <v>216</v>
      </c>
      <c r="B7" s="17"/>
      <c r="C7" s="15" t="s">
        <v>215</v>
      </c>
    </row>
    <row r="8" spans="1:16" ht="79.2" x14ac:dyDescent="0.25">
      <c r="A8" s="17" t="s">
        <v>214</v>
      </c>
      <c r="B8" s="17"/>
      <c r="C8" s="15" t="s">
        <v>213</v>
      </c>
    </row>
    <row r="9" spans="1:16" x14ac:dyDescent="0.25">
      <c r="A9" s="17" t="s">
        <v>212</v>
      </c>
      <c r="B9" s="17"/>
      <c r="C9" s="15" t="s">
        <v>211</v>
      </c>
    </row>
    <row r="10" spans="1:16" x14ac:dyDescent="0.25">
      <c r="A10" s="14"/>
      <c r="B10" s="14"/>
    </row>
    <row r="11" spans="1:16" x14ac:dyDescent="0.25">
      <c r="A11" s="16" t="s">
        <v>237</v>
      </c>
      <c r="B11" s="16" t="s">
        <v>23</v>
      </c>
      <c r="C11" s="16" t="s">
        <v>210</v>
      </c>
      <c r="D11" s="16" t="s">
        <v>209</v>
      </c>
      <c r="E11" s="16" t="s">
        <v>208</v>
      </c>
      <c r="F11" s="16" t="s">
        <v>207</v>
      </c>
      <c r="G11" s="16" t="s">
        <v>206</v>
      </c>
      <c r="H11" s="16" t="s">
        <v>205</v>
      </c>
      <c r="I11" s="16" t="s">
        <v>204</v>
      </c>
      <c r="J11" s="16" t="s">
        <v>203</v>
      </c>
      <c r="K11" s="16" t="s">
        <v>202</v>
      </c>
      <c r="L11" s="16"/>
      <c r="M11" s="16" t="s">
        <v>201</v>
      </c>
      <c r="N11" s="16"/>
      <c r="O11" s="16" t="s">
        <v>200</v>
      </c>
      <c r="P11" s="16" t="s">
        <v>199</v>
      </c>
    </row>
    <row r="12" spans="1:16" customFormat="1" x14ac:dyDescent="0.25">
      <c r="A12" s="2" t="s">
        <v>198</v>
      </c>
      <c r="B12" s="2" t="s">
        <v>25</v>
      </c>
      <c r="C12" s="2" t="s">
        <v>118</v>
      </c>
      <c r="D12" s="2" t="s">
        <v>117</v>
      </c>
      <c r="E12" s="2" t="s">
        <v>121</v>
      </c>
      <c r="F12" s="24">
        <v>17301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</row>
    <row r="13" spans="1:16" customFormat="1" x14ac:dyDescent="0.25">
      <c r="A13" s="2" t="s">
        <v>198</v>
      </c>
      <c r="B13" s="2" t="s">
        <v>25</v>
      </c>
      <c r="C13" s="2" t="s">
        <v>118</v>
      </c>
      <c r="D13" s="2" t="s">
        <v>117</v>
      </c>
      <c r="E13" s="2" t="s">
        <v>120</v>
      </c>
      <c r="F13" s="24">
        <v>4768.53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</row>
    <row r="14" spans="1:16" customFormat="1" x14ac:dyDescent="0.25">
      <c r="A14" s="2" t="s">
        <v>198</v>
      </c>
      <c r="B14" s="2" t="s">
        <v>25</v>
      </c>
      <c r="C14" s="2" t="s">
        <v>118</v>
      </c>
      <c r="D14" s="2" t="s">
        <v>117</v>
      </c>
      <c r="E14" s="2" t="s">
        <v>116</v>
      </c>
      <c r="F14" s="24">
        <v>51040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</row>
    <row r="15" spans="1:16" customFormat="1" x14ac:dyDescent="0.25">
      <c r="A15" s="2" t="s">
        <v>198</v>
      </c>
      <c r="B15" s="2" t="s">
        <v>25</v>
      </c>
      <c r="C15" s="2" t="s">
        <v>118</v>
      </c>
      <c r="D15" s="2" t="s">
        <v>117</v>
      </c>
      <c r="E15" s="2" t="s">
        <v>125</v>
      </c>
      <c r="F15" s="24">
        <v>66249.48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</row>
    <row r="16" spans="1:16" customFormat="1" x14ac:dyDescent="0.25">
      <c r="A16" s="2" t="s">
        <v>198</v>
      </c>
      <c r="B16" s="2" t="s">
        <v>25</v>
      </c>
      <c r="C16" s="2" t="s">
        <v>118</v>
      </c>
      <c r="D16" s="2" t="s">
        <v>117</v>
      </c>
      <c r="E16" s="2" t="s">
        <v>123</v>
      </c>
      <c r="F16" s="24">
        <v>1000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</row>
    <row r="17" spans="1:16" customFormat="1" x14ac:dyDescent="0.25">
      <c r="A17" s="2" t="s">
        <v>254</v>
      </c>
      <c r="B17" s="2" t="s">
        <v>109</v>
      </c>
      <c r="C17" s="2" t="s">
        <v>118</v>
      </c>
      <c r="D17" s="2" t="s">
        <v>117</v>
      </c>
      <c r="E17" s="2" t="s">
        <v>121</v>
      </c>
      <c r="F17" s="24">
        <v>4000</v>
      </c>
      <c r="G17" s="24">
        <v>0</v>
      </c>
      <c r="H17" s="24">
        <v>4000</v>
      </c>
      <c r="I17" s="4">
        <v>0</v>
      </c>
      <c r="J17" s="4">
        <v>0</v>
      </c>
      <c r="K17" s="5">
        <v>0</v>
      </c>
      <c r="L17" s="25"/>
      <c r="M17" s="24">
        <v>0</v>
      </c>
      <c r="N17" s="25"/>
      <c r="O17" s="4">
        <v>4000</v>
      </c>
      <c r="P17" s="3">
        <v>1</v>
      </c>
    </row>
    <row r="18" spans="1:16" customFormat="1" x14ac:dyDescent="0.25">
      <c r="A18" s="2" t="s">
        <v>254</v>
      </c>
      <c r="B18" s="2" t="s">
        <v>109</v>
      </c>
      <c r="C18" s="2" t="s">
        <v>118</v>
      </c>
      <c r="D18" s="2" t="s">
        <v>117</v>
      </c>
      <c r="E18" s="2" t="s">
        <v>120</v>
      </c>
      <c r="F18" s="24">
        <v>112</v>
      </c>
      <c r="G18" s="24">
        <v>0</v>
      </c>
      <c r="H18" s="24">
        <v>112</v>
      </c>
      <c r="I18" s="4">
        <v>0</v>
      </c>
      <c r="J18" s="4">
        <v>0</v>
      </c>
      <c r="K18" s="5">
        <v>0</v>
      </c>
      <c r="L18" s="25"/>
      <c r="M18" s="24">
        <v>0</v>
      </c>
      <c r="N18" s="25"/>
      <c r="O18" s="4">
        <v>112</v>
      </c>
      <c r="P18" s="3">
        <v>1</v>
      </c>
    </row>
    <row r="19" spans="1:16" customFormat="1" x14ac:dyDescent="0.25">
      <c r="A19" s="2" t="s">
        <v>255</v>
      </c>
      <c r="B19" s="2" t="s">
        <v>110</v>
      </c>
      <c r="C19" s="2" t="s">
        <v>118</v>
      </c>
      <c r="D19" s="2" t="s">
        <v>117</v>
      </c>
      <c r="E19" s="2" t="s">
        <v>121</v>
      </c>
      <c r="F19" s="24">
        <v>250000</v>
      </c>
      <c r="G19" s="24">
        <v>0</v>
      </c>
      <c r="H19" s="24">
        <v>250000</v>
      </c>
      <c r="I19" s="4">
        <v>0</v>
      </c>
      <c r="J19" s="4">
        <v>0</v>
      </c>
      <c r="K19" s="5">
        <v>0</v>
      </c>
      <c r="L19" s="25"/>
      <c r="M19" s="24">
        <v>0</v>
      </c>
      <c r="N19" s="25"/>
      <c r="O19" s="4">
        <v>250000</v>
      </c>
      <c r="P19" s="3">
        <v>1</v>
      </c>
    </row>
    <row r="20" spans="1:16" customFormat="1" x14ac:dyDescent="0.25">
      <c r="A20" s="2" t="s">
        <v>255</v>
      </c>
      <c r="B20" s="2" t="s">
        <v>110</v>
      </c>
      <c r="C20" s="2" t="s">
        <v>118</v>
      </c>
      <c r="D20" s="2" t="s">
        <v>117</v>
      </c>
      <c r="E20" s="2" t="s">
        <v>120</v>
      </c>
      <c r="F20" s="24">
        <v>7000</v>
      </c>
      <c r="G20" s="24">
        <v>0</v>
      </c>
      <c r="H20" s="24">
        <v>7000</v>
      </c>
      <c r="I20" s="4">
        <v>0</v>
      </c>
      <c r="J20" s="4">
        <v>0</v>
      </c>
      <c r="K20" s="5">
        <v>0</v>
      </c>
      <c r="L20" s="25"/>
      <c r="M20" s="24">
        <v>0</v>
      </c>
      <c r="N20" s="25"/>
      <c r="O20" s="4">
        <v>7000</v>
      </c>
      <c r="P20" s="3">
        <v>1</v>
      </c>
    </row>
    <row r="21" spans="1:16" customFormat="1" x14ac:dyDescent="0.25">
      <c r="A21" s="2" t="s">
        <v>261</v>
      </c>
      <c r="B21" s="2" t="s">
        <v>111</v>
      </c>
      <c r="C21" s="2" t="s">
        <v>118</v>
      </c>
      <c r="D21" s="2" t="s">
        <v>117</v>
      </c>
      <c r="E21" s="2" t="s">
        <v>121</v>
      </c>
      <c r="F21" s="24">
        <v>850000</v>
      </c>
      <c r="G21" s="24">
        <v>0</v>
      </c>
      <c r="H21" s="24">
        <v>850000</v>
      </c>
      <c r="I21" s="4">
        <v>0</v>
      </c>
      <c r="J21" s="4">
        <v>0</v>
      </c>
      <c r="K21" s="5">
        <v>0</v>
      </c>
      <c r="L21" s="25"/>
      <c r="M21" s="24">
        <v>0</v>
      </c>
      <c r="N21" s="25"/>
      <c r="O21" s="4">
        <v>850000</v>
      </c>
      <c r="P21" s="3">
        <v>1</v>
      </c>
    </row>
    <row r="22" spans="1:16" customFormat="1" x14ac:dyDescent="0.25">
      <c r="A22" s="2" t="s">
        <v>261</v>
      </c>
      <c r="B22" s="2" t="s">
        <v>111</v>
      </c>
      <c r="C22" s="2" t="s">
        <v>118</v>
      </c>
      <c r="D22" s="2" t="s">
        <v>117</v>
      </c>
      <c r="E22" s="2" t="s">
        <v>120</v>
      </c>
      <c r="F22" s="24">
        <v>23800</v>
      </c>
      <c r="G22" s="24">
        <v>0</v>
      </c>
      <c r="H22" s="24">
        <v>23800</v>
      </c>
      <c r="I22" s="4">
        <v>0</v>
      </c>
      <c r="J22" s="4">
        <v>0</v>
      </c>
      <c r="K22" s="5">
        <v>0</v>
      </c>
      <c r="L22" s="25"/>
      <c r="M22" s="24">
        <v>0</v>
      </c>
      <c r="N22" s="25"/>
      <c r="O22" s="4">
        <v>23800</v>
      </c>
      <c r="P22" s="3">
        <v>1</v>
      </c>
    </row>
    <row r="23" spans="1:16" customFormat="1" x14ac:dyDescent="0.25">
      <c r="A23" s="2" t="s">
        <v>263</v>
      </c>
      <c r="B23" s="2" t="s">
        <v>99</v>
      </c>
      <c r="C23" s="2" t="s">
        <v>118</v>
      </c>
      <c r="D23" s="2" t="s">
        <v>117</v>
      </c>
      <c r="E23" s="2" t="s">
        <v>120</v>
      </c>
      <c r="F23" s="24">
        <v>336</v>
      </c>
      <c r="G23" s="24">
        <v>0</v>
      </c>
      <c r="H23" s="24">
        <v>336</v>
      </c>
      <c r="I23" s="4">
        <v>0</v>
      </c>
      <c r="J23" s="4">
        <v>0</v>
      </c>
      <c r="K23" s="5">
        <v>0</v>
      </c>
      <c r="L23" s="25"/>
      <c r="M23" s="24">
        <v>0</v>
      </c>
      <c r="N23" s="25"/>
      <c r="O23" s="4">
        <v>336</v>
      </c>
      <c r="P23" s="3">
        <v>1</v>
      </c>
    </row>
    <row r="24" spans="1:16" customFormat="1" x14ac:dyDescent="0.25">
      <c r="A24" s="2" t="s">
        <v>263</v>
      </c>
      <c r="B24" s="2" t="s">
        <v>99</v>
      </c>
      <c r="C24" s="2" t="s">
        <v>118</v>
      </c>
      <c r="D24" s="2" t="s">
        <v>117</v>
      </c>
      <c r="E24" s="2" t="s">
        <v>116</v>
      </c>
      <c r="F24" s="24">
        <v>12000</v>
      </c>
      <c r="G24" s="24">
        <v>0</v>
      </c>
      <c r="H24" s="24">
        <v>12000</v>
      </c>
      <c r="I24" s="4">
        <v>0</v>
      </c>
      <c r="J24" s="4">
        <v>0</v>
      </c>
      <c r="K24" s="5">
        <v>0</v>
      </c>
      <c r="L24" s="25"/>
      <c r="M24" s="24">
        <v>0</v>
      </c>
      <c r="N24" s="25"/>
      <c r="O24" s="4">
        <v>12000</v>
      </c>
      <c r="P24" s="3">
        <v>1</v>
      </c>
    </row>
    <row r="25" spans="1:16" customFormat="1" x14ac:dyDescent="0.25">
      <c r="A25" s="2" t="s">
        <v>264</v>
      </c>
      <c r="B25" s="2" t="s">
        <v>100</v>
      </c>
      <c r="C25" s="2" t="s">
        <v>118</v>
      </c>
      <c r="D25" s="2" t="s">
        <v>117</v>
      </c>
      <c r="E25" s="2" t="s">
        <v>121</v>
      </c>
      <c r="F25" s="24">
        <v>10000</v>
      </c>
      <c r="G25" s="24">
        <v>0</v>
      </c>
      <c r="H25" s="24">
        <v>10000</v>
      </c>
      <c r="I25" s="4">
        <v>0</v>
      </c>
      <c r="J25" s="4">
        <v>0</v>
      </c>
      <c r="K25" s="5">
        <v>0</v>
      </c>
      <c r="L25" s="25"/>
      <c r="M25" s="24">
        <v>0</v>
      </c>
      <c r="N25" s="25"/>
      <c r="O25" s="4">
        <v>10000</v>
      </c>
      <c r="P25" s="3">
        <v>1</v>
      </c>
    </row>
    <row r="26" spans="1:16" customFormat="1" x14ac:dyDescent="0.25">
      <c r="A26" s="2" t="s">
        <v>264</v>
      </c>
      <c r="B26" s="2" t="s">
        <v>100</v>
      </c>
      <c r="C26" s="2" t="s">
        <v>118</v>
      </c>
      <c r="D26" s="2" t="s">
        <v>117</v>
      </c>
      <c r="E26" s="2" t="s">
        <v>120</v>
      </c>
      <c r="F26" s="24">
        <v>280</v>
      </c>
      <c r="G26" s="24">
        <v>0</v>
      </c>
      <c r="H26" s="24">
        <v>280</v>
      </c>
      <c r="I26" s="4">
        <v>0</v>
      </c>
      <c r="J26" s="4">
        <v>0</v>
      </c>
      <c r="K26" s="5">
        <v>0</v>
      </c>
      <c r="L26" s="25"/>
      <c r="M26" s="24">
        <v>0</v>
      </c>
      <c r="N26" s="25"/>
      <c r="O26" s="4">
        <v>280</v>
      </c>
      <c r="P26" s="3">
        <v>1</v>
      </c>
    </row>
    <row r="27" spans="1:16" customFormat="1" x14ac:dyDescent="0.25">
      <c r="A27" s="2" t="s">
        <v>264</v>
      </c>
      <c r="B27" s="2" t="s">
        <v>100</v>
      </c>
      <c r="C27" s="2" t="s">
        <v>118</v>
      </c>
      <c r="D27" s="2" t="s">
        <v>117</v>
      </c>
      <c r="E27" s="2" t="s">
        <v>116</v>
      </c>
      <c r="F27" s="24">
        <v>0</v>
      </c>
      <c r="G27" s="24">
        <v>0</v>
      </c>
      <c r="H27" s="24">
        <v>0</v>
      </c>
      <c r="I27" s="4">
        <v>-73.61</v>
      </c>
      <c r="J27" s="4">
        <v>0</v>
      </c>
      <c r="K27" s="5">
        <v>0</v>
      </c>
      <c r="L27" s="25"/>
      <c r="M27" s="24">
        <v>-73.61</v>
      </c>
      <c r="N27" s="25"/>
      <c r="O27" s="4">
        <v>73.61</v>
      </c>
      <c r="P27" s="3">
        <v>0</v>
      </c>
    </row>
    <row r="28" spans="1:16" customFormat="1" x14ac:dyDescent="0.25">
      <c r="A28" s="2" t="s">
        <v>266</v>
      </c>
      <c r="B28" s="2" t="s">
        <v>102</v>
      </c>
      <c r="C28" s="2" t="s">
        <v>118</v>
      </c>
      <c r="D28" s="2" t="s">
        <v>117</v>
      </c>
      <c r="E28" s="2" t="s">
        <v>121</v>
      </c>
      <c r="F28" s="24">
        <v>15000</v>
      </c>
      <c r="G28" s="24">
        <v>0</v>
      </c>
      <c r="H28" s="24">
        <v>15000</v>
      </c>
      <c r="I28" s="4">
        <v>0</v>
      </c>
      <c r="J28" s="4">
        <v>0</v>
      </c>
      <c r="K28" s="5">
        <v>0</v>
      </c>
      <c r="L28" s="25"/>
      <c r="M28" s="24">
        <v>0</v>
      </c>
      <c r="N28" s="25"/>
      <c r="O28" s="4">
        <v>15000</v>
      </c>
      <c r="P28" s="3">
        <v>1</v>
      </c>
    </row>
    <row r="29" spans="1:16" customFormat="1" x14ac:dyDescent="0.25">
      <c r="A29" s="2" t="s">
        <v>266</v>
      </c>
      <c r="B29" s="2" t="s">
        <v>102</v>
      </c>
      <c r="C29" s="2" t="s">
        <v>118</v>
      </c>
      <c r="D29" s="2" t="s">
        <v>117</v>
      </c>
      <c r="E29" s="2" t="s">
        <v>120</v>
      </c>
      <c r="F29" s="24">
        <v>420</v>
      </c>
      <c r="G29" s="24">
        <v>0</v>
      </c>
      <c r="H29" s="24">
        <v>420</v>
      </c>
      <c r="I29" s="4">
        <v>0</v>
      </c>
      <c r="J29" s="4">
        <v>0</v>
      </c>
      <c r="K29" s="5">
        <v>0</v>
      </c>
      <c r="L29" s="25"/>
      <c r="M29" s="24">
        <v>0</v>
      </c>
      <c r="N29" s="25"/>
      <c r="O29" s="4">
        <v>420</v>
      </c>
      <c r="P29" s="3">
        <v>1</v>
      </c>
    </row>
    <row r="30" spans="1:16" customFormat="1" x14ac:dyDescent="0.25">
      <c r="A30" s="2" t="s">
        <v>267</v>
      </c>
      <c r="B30" s="2" t="s">
        <v>103</v>
      </c>
      <c r="C30" s="2" t="s">
        <v>118</v>
      </c>
      <c r="D30" s="2" t="s">
        <v>117</v>
      </c>
      <c r="E30" s="2" t="s">
        <v>121</v>
      </c>
      <c r="F30" s="24">
        <v>30000</v>
      </c>
      <c r="G30" s="24">
        <v>0</v>
      </c>
      <c r="H30" s="24">
        <v>30000</v>
      </c>
      <c r="I30" s="4">
        <v>0</v>
      </c>
      <c r="J30" s="4">
        <v>0</v>
      </c>
      <c r="K30" s="5">
        <v>0</v>
      </c>
      <c r="L30" s="25"/>
      <c r="M30" s="24">
        <v>0</v>
      </c>
      <c r="N30" s="25"/>
      <c r="O30" s="4">
        <v>30000</v>
      </c>
      <c r="P30" s="3">
        <v>1</v>
      </c>
    </row>
    <row r="31" spans="1:16" customFormat="1" x14ac:dyDescent="0.25">
      <c r="A31" s="2" t="s">
        <v>267</v>
      </c>
      <c r="B31" s="2" t="s">
        <v>103</v>
      </c>
      <c r="C31" s="2" t="s">
        <v>118</v>
      </c>
      <c r="D31" s="2" t="s">
        <v>117</v>
      </c>
      <c r="E31" s="2" t="s">
        <v>120</v>
      </c>
      <c r="F31" s="24">
        <v>840</v>
      </c>
      <c r="G31" s="24">
        <v>0</v>
      </c>
      <c r="H31" s="24">
        <v>840</v>
      </c>
      <c r="I31" s="4">
        <v>0</v>
      </c>
      <c r="J31" s="4">
        <v>0</v>
      </c>
      <c r="K31" s="5">
        <v>0</v>
      </c>
      <c r="L31" s="25"/>
      <c r="M31" s="24">
        <v>0</v>
      </c>
      <c r="N31" s="25"/>
      <c r="O31" s="4">
        <v>840</v>
      </c>
      <c r="P31" s="3">
        <v>1</v>
      </c>
    </row>
    <row r="32" spans="1:16" customFormat="1" x14ac:dyDescent="0.25">
      <c r="A32" s="2" t="s">
        <v>268</v>
      </c>
      <c r="B32" s="2" t="s">
        <v>104</v>
      </c>
      <c r="C32" s="2" t="s">
        <v>118</v>
      </c>
      <c r="D32" s="2" t="s">
        <v>117</v>
      </c>
      <c r="E32" s="2" t="s">
        <v>121</v>
      </c>
      <c r="F32" s="24">
        <v>5000</v>
      </c>
      <c r="G32" s="24">
        <v>0</v>
      </c>
      <c r="H32" s="24">
        <v>5000</v>
      </c>
      <c r="I32" s="4">
        <v>0</v>
      </c>
      <c r="J32" s="4">
        <v>0</v>
      </c>
      <c r="K32" s="5">
        <v>0</v>
      </c>
      <c r="L32" s="25"/>
      <c r="M32" s="24">
        <v>0</v>
      </c>
      <c r="N32" s="25"/>
      <c r="O32" s="4">
        <v>5000</v>
      </c>
      <c r="P32" s="3">
        <v>1</v>
      </c>
    </row>
    <row r="33" spans="1:16" customFormat="1" x14ac:dyDescent="0.25">
      <c r="A33" s="2" t="s">
        <v>268</v>
      </c>
      <c r="B33" s="2" t="s">
        <v>104</v>
      </c>
      <c r="C33" s="2" t="s">
        <v>118</v>
      </c>
      <c r="D33" s="2" t="s">
        <v>117</v>
      </c>
      <c r="E33" s="2" t="s">
        <v>120</v>
      </c>
      <c r="F33" s="24">
        <v>140</v>
      </c>
      <c r="G33" s="24">
        <v>0</v>
      </c>
      <c r="H33" s="24">
        <v>140</v>
      </c>
      <c r="I33" s="4">
        <v>0</v>
      </c>
      <c r="J33" s="4">
        <v>0</v>
      </c>
      <c r="K33" s="5">
        <v>0</v>
      </c>
      <c r="L33" s="25"/>
      <c r="M33" s="24">
        <v>0</v>
      </c>
      <c r="N33" s="25"/>
      <c r="O33" s="4">
        <v>140</v>
      </c>
      <c r="P33" s="3">
        <v>1</v>
      </c>
    </row>
    <row r="34" spans="1:16" customFormat="1" x14ac:dyDescent="0.25">
      <c r="A34" s="2" t="s">
        <v>270</v>
      </c>
      <c r="B34" s="2" t="s">
        <v>106</v>
      </c>
      <c r="C34" s="2" t="s">
        <v>118</v>
      </c>
      <c r="D34" s="2" t="s">
        <v>117</v>
      </c>
      <c r="E34" s="2" t="s">
        <v>121</v>
      </c>
      <c r="F34" s="24">
        <v>1680</v>
      </c>
      <c r="G34" s="24">
        <v>0</v>
      </c>
      <c r="H34" s="24">
        <v>1680</v>
      </c>
      <c r="I34" s="4">
        <v>0</v>
      </c>
      <c r="J34" s="4">
        <v>0</v>
      </c>
      <c r="K34" s="5">
        <v>0</v>
      </c>
      <c r="L34" s="25"/>
      <c r="M34" s="24">
        <v>0</v>
      </c>
      <c r="N34" s="25"/>
      <c r="O34" s="4">
        <v>1680</v>
      </c>
      <c r="P34" s="3">
        <v>1</v>
      </c>
    </row>
    <row r="35" spans="1:16" customFormat="1" x14ac:dyDescent="0.25">
      <c r="A35" s="2" t="s">
        <v>270</v>
      </c>
      <c r="B35" s="2" t="s">
        <v>106</v>
      </c>
      <c r="C35" s="2" t="s">
        <v>118</v>
      </c>
      <c r="D35" s="2" t="s">
        <v>117</v>
      </c>
      <c r="E35" s="2" t="s">
        <v>120</v>
      </c>
      <c r="F35" s="24">
        <v>47.04</v>
      </c>
      <c r="G35" s="24">
        <v>0</v>
      </c>
      <c r="H35" s="24">
        <v>47.04</v>
      </c>
      <c r="I35" s="4">
        <v>0</v>
      </c>
      <c r="J35" s="4">
        <v>0</v>
      </c>
      <c r="K35" s="5">
        <v>0</v>
      </c>
      <c r="L35" s="25"/>
      <c r="M35" s="24">
        <v>0</v>
      </c>
      <c r="N35" s="25"/>
      <c r="O35" s="4">
        <v>47.04</v>
      </c>
      <c r="P35" s="3">
        <v>1</v>
      </c>
    </row>
    <row r="36" spans="1:16" customFormat="1" x14ac:dyDescent="0.25">
      <c r="A36" s="2" t="s">
        <v>197</v>
      </c>
      <c r="B36" s="2" t="s">
        <v>26</v>
      </c>
      <c r="C36" s="2" t="s">
        <v>118</v>
      </c>
      <c r="D36" s="2" t="s">
        <v>117</v>
      </c>
      <c r="E36" s="2" t="s">
        <v>121</v>
      </c>
      <c r="F36" s="24">
        <v>127500</v>
      </c>
      <c r="G36" s="24">
        <v>0</v>
      </c>
      <c r="H36" s="24">
        <v>243712</v>
      </c>
      <c r="I36" s="4">
        <v>40618.67</v>
      </c>
      <c r="J36" s="4">
        <v>0</v>
      </c>
      <c r="K36" s="5">
        <v>0</v>
      </c>
      <c r="L36" s="25"/>
      <c r="M36" s="24">
        <v>40618.67</v>
      </c>
      <c r="N36" s="25"/>
      <c r="O36" s="4">
        <v>203093.33</v>
      </c>
      <c r="P36" s="3">
        <v>0.83333299999999999</v>
      </c>
    </row>
    <row r="37" spans="1:16" customFormat="1" x14ac:dyDescent="0.25">
      <c r="A37" s="2" t="s">
        <v>197</v>
      </c>
      <c r="B37" s="2" t="s">
        <v>26</v>
      </c>
      <c r="C37" s="2" t="s">
        <v>118</v>
      </c>
      <c r="D37" s="2" t="s">
        <v>117</v>
      </c>
      <c r="E37" s="2" t="s">
        <v>120</v>
      </c>
      <c r="F37" s="24">
        <v>6638</v>
      </c>
      <c r="G37" s="24">
        <v>0</v>
      </c>
      <c r="H37" s="24">
        <v>243712</v>
      </c>
      <c r="I37" s="4">
        <v>40618.67</v>
      </c>
      <c r="J37" s="4">
        <v>0</v>
      </c>
      <c r="K37" s="5">
        <v>0</v>
      </c>
      <c r="L37" s="25"/>
      <c r="M37" s="24">
        <v>40618.67</v>
      </c>
      <c r="N37" s="25"/>
      <c r="O37" s="4">
        <v>203093.33</v>
      </c>
      <c r="P37" s="3">
        <v>0.83333299999999999</v>
      </c>
    </row>
    <row r="38" spans="1:16" customFormat="1" x14ac:dyDescent="0.25">
      <c r="A38" s="2" t="s">
        <v>197</v>
      </c>
      <c r="B38" s="2" t="s">
        <v>26</v>
      </c>
      <c r="C38" s="2" t="s">
        <v>118</v>
      </c>
      <c r="D38" s="2" t="s">
        <v>117</v>
      </c>
      <c r="E38" s="2" t="s">
        <v>116</v>
      </c>
      <c r="F38" s="24">
        <v>56436</v>
      </c>
      <c r="G38" s="24">
        <v>0</v>
      </c>
      <c r="H38" s="24">
        <v>243712</v>
      </c>
      <c r="I38" s="4">
        <v>40618.67</v>
      </c>
      <c r="J38" s="4">
        <v>0</v>
      </c>
      <c r="K38" s="5">
        <v>0</v>
      </c>
      <c r="L38" s="25"/>
      <c r="M38" s="24">
        <v>40618.67</v>
      </c>
      <c r="N38" s="25"/>
      <c r="O38" s="4">
        <v>203093.33</v>
      </c>
      <c r="P38" s="3">
        <v>0.83333299999999999</v>
      </c>
    </row>
    <row r="39" spans="1:16" customFormat="1" x14ac:dyDescent="0.25">
      <c r="A39" s="2" t="s">
        <v>197</v>
      </c>
      <c r="B39" s="2" t="s">
        <v>26</v>
      </c>
      <c r="C39" s="2" t="s">
        <v>118</v>
      </c>
      <c r="D39" s="2" t="s">
        <v>117</v>
      </c>
      <c r="E39" s="2" t="s">
        <v>125</v>
      </c>
      <c r="F39" s="24">
        <v>53138</v>
      </c>
      <c r="G39" s="24">
        <v>0</v>
      </c>
      <c r="H39" s="24">
        <v>243712</v>
      </c>
      <c r="I39" s="4">
        <v>40618.67</v>
      </c>
      <c r="J39" s="4">
        <v>0</v>
      </c>
      <c r="K39" s="5">
        <v>0</v>
      </c>
      <c r="L39" s="25"/>
      <c r="M39" s="24">
        <v>40618.67</v>
      </c>
      <c r="N39" s="25"/>
      <c r="O39" s="4">
        <v>203093.33</v>
      </c>
      <c r="P39" s="3">
        <v>0.83333299999999999</v>
      </c>
    </row>
    <row r="40" spans="1:16" customFormat="1" x14ac:dyDescent="0.25">
      <c r="A40" s="2" t="s">
        <v>196</v>
      </c>
      <c r="B40" s="2" t="s">
        <v>27</v>
      </c>
      <c r="C40" s="2" t="s">
        <v>118</v>
      </c>
      <c r="D40" s="2" t="s">
        <v>117</v>
      </c>
      <c r="E40" s="2" t="s">
        <v>121</v>
      </c>
      <c r="F40" s="24">
        <v>42455</v>
      </c>
      <c r="G40" s="24">
        <v>0</v>
      </c>
      <c r="H40" s="24">
        <v>207933</v>
      </c>
      <c r="I40" s="4">
        <v>30988.83</v>
      </c>
      <c r="J40" s="4">
        <v>0</v>
      </c>
      <c r="K40" s="5">
        <v>0</v>
      </c>
      <c r="L40" s="25"/>
      <c r="M40" s="24">
        <v>30988.83</v>
      </c>
      <c r="N40" s="25"/>
      <c r="O40" s="4">
        <v>176944.17</v>
      </c>
      <c r="P40" s="3">
        <v>0.85096700000000003</v>
      </c>
    </row>
    <row r="41" spans="1:16" customFormat="1" x14ac:dyDescent="0.25">
      <c r="A41" s="2" t="s">
        <v>196</v>
      </c>
      <c r="B41" s="2" t="s">
        <v>27</v>
      </c>
      <c r="C41" s="2" t="s">
        <v>118</v>
      </c>
      <c r="D41" s="2" t="s">
        <v>117</v>
      </c>
      <c r="E41" s="2" t="s">
        <v>120</v>
      </c>
      <c r="F41" s="24">
        <v>5064</v>
      </c>
      <c r="G41" s="24">
        <v>0</v>
      </c>
      <c r="H41" s="24">
        <v>207933</v>
      </c>
      <c r="I41" s="4">
        <v>30988.83</v>
      </c>
      <c r="J41" s="4">
        <v>0</v>
      </c>
      <c r="K41" s="5">
        <v>0</v>
      </c>
      <c r="L41" s="25"/>
      <c r="M41" s="24">
        <v>30988.83</v>
      </c>
      <c r="N41" s="25"/>
      <c r="O41" s="4">
        <v>176944.17</v>
      </c>
      <c r="P41" s="3">
        <v>0.85096700000000003</v>
      </c>
    </row>
    <row r="42" spans="1:16" customFormat="1" x14ac:dyDescent="0.25">
      <c r="A42" s="2" t="s">
        <v>196</v>
      </c>
      <c r="B42" s="2" t="s">
        <v>27</v>
      </c>
      <c r="C42" s="2" t="s">
        <v>118</v>
      </c>
      <c r="D42" s="2" t="s">
        <v>117</v>
      </c>
      <c r="E42" s="2" t="s">
        <v>116</v>
      </c>
      <c r="F42" s="24">
        <v>85276</v>
      </c>
      <c r="G42" s="24">
        <v>0</v>
      </c>
      <c r="H42" s="24">
        <v>207933</v>
      </c>
      <c r="I42" s="4">
        <v>30988.83</v>
      </c>
      <c r="J42" s="4">
        <v>0</v>
      </c>
      <c r="K42" s="5">
        <v>0</v>
      </c>
      <c r="L42" s="25"/>
      <c r="M42" s="24">
        <v>30988.83</v>
      </c>
      <c r="N42" s="25"/>
      <c r="O42" s="4">
        <v>176944.17</v>
      </c>
      <c r="P42" s="3">
        <v>0.85096700000000003</v>
      </c>
    </row>
    <row r="43" spans="1:16" customFormat="1" x14ac:dyDescent="0.25">
      <c r="A43" s="2" t="s">
        <v>196</v>
      </c>
      <c r="B43" s="2" t="s">
        <v>27</v>
      </c>
      <c r="C43" s="2" t="s">
        <v>118</v>
      </c>
      <c r="D43" s="2" t="s">
        <v>117</v>
      </c>
      <c r="E43" s="2" t="s">
        <v>125</v>
      </c>
      <c r="F43" s="24">
        <v>53138</v>
      </c>
      <c r="G43" s="24">
        <v>0</v>
      </c>
      <c r="H43" s="24">
        <v>207933</v>
      </c>
      <c r="I43" s="4">
        <v>30988.83</v>
      </c>
      <c r="J43" s="4">
        <v>0</v>
      </c>
      <c r="K43" s="5">
        <v>0</v>
      </c>
      <c r="L43" s="25"/>
      <c r="M43" s="24">
        <v>30988.83</v>
      </c>
      <c r="N43" s="25"/>
      <c r="O43" s="4">
        <v>176944.17</v>
      </c>
      <c r="P43" s="3">
        <v>0.85096700000000003</v>
      </c>
    </row>
    <row r="44" spans="1:16" customFormat="1" x14ac:dyDescent="0.25">
      <c r="A44" s="2" t="s">
        <v>196</v>
      </c>
      <c r="B44" s="2" t="s">
        <v>27</v>
      </c>
      <c r="C44" s="2" t="s">
        <v>118</v>
      </c>
      <c r="D44" s="2" t="s">
        <v>117</v>
      </c>
      <c r="E44" s="2" t="s">
        <v>123</v>
      </c>
      <c r="F44" s="24">
        <v>22000</v>
      </c>
      <c r="G44" s="24">
        <v>0</v>
      </c>
      <c r="H44" s="24">
        <v>207933</v>
      </c>
      <c r="I44" s="4">
        <v>30988.83</v>
      </c>
      <c r="J44" s="4">
        <v>0</v>
      </c>
      <c r="K44" s="5">
        <v>0</v>
      </c>
      <c r="L44" s="25"/>
      <c r="M44" s="24">
        <v>30988.83</v>
      </c>
      <c r="N44" s="25"/>
      <c r="O44" s="4">
        <v>176944.17</v>
      </c>
      <c r="P44" s="3">
        <v>0.85096700000000003</v>
      </c>
    </row>
    <row r="45" spans="1:16" customFormat="1" x14ac:dyDescent="0.25">
      <c r="A45" s="2" t="s">
        <v>195</v>
      </c>
      <c r="B45" s="2" t="s">
        <v>28</v>
      </c>
      <c r="C45" s="2" t="s">
        <v>118</v>
      </c>
      <c r="D45" s="2" t="s">
        <v>117</v>
      </c>
      <c r="E45" s="2" t="s">
        <v>121</v>
      </c>
      <c r="F45" s="24">
        <v>92685</v>
      </c>
      <c r="G45" s="24">
        <v>0</v>
      </c>
      <c r="H45" s="24">
        <v>92685</v>
      </c>
      <c r="I45" s="4">
        <v>0</v>
      </c>
      <c r="J45" s="4">
        <v>407.26</v>
      </c>
      <c r="K45" s="5">
        <v>532</v>
      </c>
      <c r="L45" s="25"/>
      <c r="M45" s="24">
        <v>939.26</v>
      </c>
      <c r="N45" s="25"/>
      <c r="O45" s="4">
        <v>91745.74</v>
      </c>
      <c r="P45" s="3">
        <v>0.98986600000000002</v>
      </c>
    </row>
    <row r="46" spans="1:16" customFormat="1" x14ac:dyDescent="0.25">
      <c r="A46" s="2" t="s">
        <v>195</v>
      </c>
      <c r="B46" s="2" t="s">
        <v>28</v>
      </c>
      <c r="C46" s="2" t="s">
        <v>118</v>
      </c>
      <c r="D46" s="2" t="s">
        <v>117</v>
      </c>
      <c r="E46" s="2" t="s">
        <v>120</v>
      </c>
      <c r="F46" s="24">
        <v>3378.2</v>
      </c>
      <c r="G46" s="24">
        <v>0</v>
      </c>
      <c r="H46" s="24">
        <v>3378.2</v>
      </c>
      <c r="I46" s="4">
        <v>0</v>
      </c>
      <c r="J46" s="4">
        <v>0</v>
      </c>
      <c r="K46" s="5">
        <v>0</v>
      </c>
      <c r="L46" s="25"/>
      <c r="M46" s="24">
        <v>0</v>
      </c>
      <c r="N46" s="25"/>
      <c r="O46" s="4">
        <v>3378.2</v>
      </c>
      <c r="P46" s="3">
        <v>1</v>
      </c>
    </row>
    <row r="47" spans="1:16" customFormat="1" x14ac:dyDescent="0.25">
      <c r="A47" s="2" t="s">
        <v>195</v>
      </c>
      <c r="B47" s="2" t="s">
        <v>28</v>
      </c>
      <c r="C47" s="2" t="s">
        <v>118</v>
      </c>
      <c r="D47" s="2" t="s">
        <v>117</v>
      </c>
      <c r="E47" s="2" t="s">
        <v>116</v>
      </c>
      <c r="F47" s="24">
        <v>27965</v>
      </c>
      <c r="G47" s="24">
        <v>0</v>
      </c>
      <c r="H47" s="24">
        <v>27965</v>
      </c>
      <c r="I47" s="4">
        <v>328</v>
      </c>
      <c r="J47" s="4">
        <v>9440</v>
      </c>
      <c r="K47" s="5">
        <v>0</v>
      </c>
      <c r="L47" s="25"/>
      <c r="M47" s="24">
        <v>9768</v>
      </c>
      <c r="N47" s="25"/>
      <c r="O47" s="4">
        <v>18197</v>
      </c>
      <c r="P47" s="3">
        <v>0.65070600000000001</v>
      </c>
    </row>
    <row r="48" spans="1:16" customFormat="1" x14ac:dyDescent="0.25">
      <c r="A48" s="2" t="s">
        <v>194</v>
      </c>
      <c r="B48" s="2" t="s">
        <v>29</v>
      </c>
      <c r="C48" s="2" t="s">
        <v>118</v>
      </c>
      <c r="D48" s="2" t="s">
        <v>117</v>
      </c>
      <c r="E48" s="2" t="s">
        <v>121</v>
      </c>
      <c r="F48" s="24">
        <v>13176.5</v>
      </c>
      <c r="G48" s="24">
        <v>0</v>
      </c>
      <c r="H48" s="24">
        <v>13176.5</v>
      </c>
      <c r="I48" s="4">
        <v>0</v>
      </c>
      <c r="J48" s="4">
        <v>0</v>
      </c>
      <c r="K48" s="5">
        <v>0</v>
      </c>
      <c r="L48" s="25"/>
      <c r="M48" s="24">
        <v>0</v>
      </c>
      <c r="N48" s="25"/>
      <c r="O48" s="4">
        <v>13176.5</v>
      </c>
      <c r="P48" s="3">
        <v>1</v>
      </c>
    </row>
    <row r="49" spans="1:16" customFormat="1" x14ac:dyDescent="0.25">
      <c r="A49" s="2" t="s">
        <v>194</v>
      </c>
      <c r="B49" s="2" t="s">
        <v>29</v>
      </c>
      <c r="C49" s="2" t="s">
        <v>118</v>
      </c>
      <c r="D49" s="2" t="s">
        <v>117</v>
      </c>
      <c r="E49" s="2" t="s">
        <v>120</v>
      </c>
      <c r="F49" s="24">
        <v>2481.5300000000002</v>
      </c>
      <c r="G49" s="24">
        <v>0</v>
      </c>
      <c r="H49" s="24">
        <v>2481.5300000000002</v>
      </c>
      <c r="I49" s="4">
        <v>0</v>
      </c>
      <c r="J49" s="4">
        <v>0</v>
      </c>
      <c r="K49" s="5">
        <v>0</v>
      </c>
      <c r="L49" s="25"/>
      <c r="M49" s="24">
        <v>0</v>
      </c>
      <c r="N49" s="25"/>
      <c r="O49" s="4">
        <v>2481.5300000000002</v>
      </c>
      <c r="P49" s="3">
        <v>1</v>
      </c>
    </row>
    <row r="50" spans="1:16" customFormat="1" x14ac:dyDescent="0.25">
      <c r="A50" s="2" t="s">
        <v>194</v>
      </c>
      <c r="B50" s="2" t="s">
        <v>29</v>
      </c>
      <c r="C50" s="2" t="s">
        <v>118</v>
      </c>
      <c r="D50" s="2" t="s">
        <v>117</v>
      </c>
      <c r="E50" s="2" t="s">
        <v>116</v>
      </c>
      <c r="F50" s="24">
        <v>9200</v>
      </c>
      <c r="G50" s="24">
        <v>0</v>
      </c>
      <c r="H50" s="24">
        <v>9200</v>
      </c>
      <c r="I50" s="4">
        <v>320</v>
      </c>
      <c r="J50" s="4">
        <v>4720</v>
      </c>
      <c r="K50" s="5">
        <v>0</v>
      </c>
      <c r="L50" s="25"/>
      <c r="M50" s="24">
        <v>5040</v>
      </c>
      <c r="N50" s="25"/>
      <c r="O50" s="4">
        <v>4160</v>
      </c>
      <c r="P50" s="3">
        <v>0.45217400000000002</v>
      </c>
    </row>
    <row r="51" spans="1:16" customFormat="1" x14ac:dyDescent="0.25">
      <c r="A51" s="2" t="s">
        <v>194</v>
      </c>
      <c r="B51" s="2" t="s">
        <v>29</v>
      </c>
      <c r="C51" s="2" t="s">
        <v>118</v>
      </c>
      <c r="D51" s="2" t="s">
        <v>117</v>
      </c>
      <c r="E51" s="2" t="s">
        <v>125</v>
      </c>
      <c r="F51" s="24">
        <v>66249.600000000006</v>
      </c>
      <c r="G51" s="24">
        <v>0</v>
      </c>
      <c r="H51" s="24">
        <v>66249.600000000006</v>
      </c>
      <c r="I51" s="4">
        <v>1971.51</v>
      </c>
      <c r="J51" s="4">
        <v>62348.82</v>
      </c>
      <c r="K51" s="5">
        <v>0</v>
      </c>
      <c r="L51" s="25"/>
      <c r="M51" s="24">
        <v>64320.33</v>
      </c>
      <c r="N51" s="25"/>
      <c r="O51" s="4">
        <v>1929.27</v>
      </c>
      <c r="P51" s="3">
        <v>2.9121000000000001E-2</v>
      </c>
    </row>
    <row r="52" spans="1:16" customFormat="1" x14ac:dyDescent="0.25">
      <c r="A52" s="2" t="s">
        <v>193</v>
      </c>
      <c r="B52" s="2" t="s">
        <v>76</v>
      </c>
      <c r="C52" s="2" t="s">
        <v>118</v>
      </c>
      <c r="D52" s="2" t="s">
        <v>117</v>
      </c>
      <c r="E52" s="2" t="s">
        <v>121</v>
      </c>
      <c r="F52" s="24">
        <v>3000</v>
      </c>
      <c r="G52" s="24">
        <v>0</v>
      </c>
      <c r="H52" s="24">
        <v>3000</v>
      </c>
      <c r="I52" s="4">
        <v>0</v>
      </c>
      <c r="J52" s="4">
        <v>0</v>
      </c>
      <c r="K52" s="5">
        <v>0</v>
      </c>
      <c r="L52" s="25"/>
      <c r="M52" s="24">
        <v>0</v>
      </c>
      <c r="N52" s="25"/>
      <c r="O52" s="4">
        <v>3000</v>
      </c>
      <c r="P52" s="3">
        <v>1</v>
      </c>
    </row>
    <row r="53" spans="1:16" customFormat="1" x14ac:dyDescent="0.25">
      <c r="A53" s="2" t="s">
        <v>193</v>
      </c>
      <c r="B53" s="2" t="s">
        <v>76</v>
      </c>
      <c r="C53" s="2" t="s">
        <v>118</v>
      </c>
      <c r="D53" s="2" t="s">
        <v>117</v>
      </c>
      <c r="E53" s="2" t="s">
        <v>120</v>
      </c>
      <c r="F53" s="24">
        <v>84</v>
      </c>
      <c r="G53" s="24">
        <v>0</v>
      </c>
      <c r="H53" s="24">
        <v>84</v>
      </c>
      <c r="I53" s="4">
        <v>0</v>
      </c>
      <c r="J53" s="4">
        <v>0</v>
      </c>
      <c r="K53" s="5">
        <v>0</v>
      </c>
      <c r="L53" s="25"/>
      <c r="M53" s="24">
        <v>0</v>
      </c>
      <c r="N53" s="25"/>
      <c r="O53" s="4">
        <v>84</v>
      </c>
      <c r="P53" s="3">
        <v>1</v>
      </c>
    </row>
    <row r="54" spans="1:16" customFormat="1" x14ac:dyDescent="0.25">
      <c r="A54" s="2" t="s">
        <v>192</v>
      </c>
      <c r="B54" s="2" t="s">
        <v>77</v>
      </c>
      <c r="C54" s="2" t="s">
        <v>118</v>
      </c>
      <c r="D54" s="2" t="s">
        <v>117</v>
      </c>
      <c r="E54" s="2" t="s">
        <v>121</v>
      </c>
      <c r="F54" s="24">
        <v>5020</v>
      </c>
      <c r="G54" s="24">
        <v>0</v>
      </c>
      <c r="H54" s="24">
        <v>5020</v>
      </c>
      <c r="I54" s="4">
        <v>0</v>
      </c>
      <c r="J54" s="4">
        <v>0</v>
      </c>
      <c r="K54" s="5">
        <v>0</v>
      </c>
      <c r="L54" s="25"/>
      <c r="M54" s="24">
        <v>0</v>
      </c>
      <c r="N54" s="25"/>
      <c r="O54" s="4">
        <v>5020</v>
      </c>
      <c r="P54" s="3">
        <v>1</v>
      </c>
    </row>
    <row r="55" spans="1:16" customFormat="1" x14ac:dyDescent="0.25">
      <c r="A55" s="2" t="s">
        <v>192</v>
      </c>
      <c r="B55" s="2" t="s">
        <v>77</v>
      </c>
      <c r="C55" s="2" t="s">
        <v>118</v>
      </c>
      <c r="D55" s="2" t="s">
        <v>117</v>
      </c>
      <c r="E55" s="2" t="s">
        <v>120</v>
      </c>
      <c r="F55" s="24">
        <v>140.56</v>
      </c>
      <c r="G55" s="24">
        <v>0</v>
      </c>
      <c r="H55" s="24">
        <v>140.56</v>
      </c>
      <c r="I55" s="4">
        <v>0</v>
      </c>
      <c r="J55" s="4">
        <v>0</v>
      </c>
      <c r="K55" s="5">
        <v>0</v>
      </c>
      <c r="L55" s="25"/>
      <c r="M55" s="24">
        <v>0</v>
      </c>
      <c r="N55" s="25"/>
      <c r="O55" s="4">
        <v>140.56</v>
      </c>
      <c r="P55" s="3">
        <v>1</v>
      </c>
    </row>
    <row r="56" spans="1:16" customFormat="1" x14ac:dyDescent="0.25">
      <c r="A56" s="2" t="s">
        <v>191</v>
      </c>
      <c r="B56" s="2" t="s">
        <v>78</v>
      </c>
      <c r="C56" s="2" t="s">
        <v>118</v>
      </c>
      <c r="D56" s="2" t="s">
        <v>117</v>
      </c>
      <c r="E56" s="2" t="s">
        <v>121</v>
      </c>
      <c r="F56" s="24">
        <v>5600</v>
      </c>
      <c r="G56" s="24">
        <v>0</v>
      </c>
      <c r="H56" s="24">
        <v>5600</v>
      </c>
      <c r="I56" s="4">
        <v>0</v>
      </c>
      <c r="J56" s="4">
        <v>0</v>
      </c>
      <c r="K56" s="5">
        <v>1121</v>
      </c>
      <c r="L56" s="25"/>
      <c r="M56" s="24">
        <v>1121</v>
      </c>
      <c r="N56" s="25"/>
      <c r="O56" s="4">
        <v>4479</v>
      </c>
      <c r="P56" s="3">
        <v>0.799821</v>
      </c>
    </row>
    <row r="57" spans="1:16" customFormat="1" x14ac:dyDescent="0.25">
      <c r="A57" s="2" t="s">
        <v>191</v>
      </c>
      <c r="B57" s="2" t="s">
        <v>78</v>
      </c>
      <c r="C57" s="2" t="s">
        <v>118</v>
      </c>
      <c r="D57" s="2" t="s">
        <v>117</v>
      </c>
      <c r="E57" s="2" t="s">
        <v>120</v>
      </c>
      <c r="F57" s="24">
        <v>156.80000000000001</v>
      </c>
      <c r="G57" s="24">
        <v>0</v>
      </c>
      <c r="H57" s="24">
        <v>156.80000000000001</v>
      </c>
      <c r="I57" s="4">
        <v>0</v>
      </c>
      <c r="J57" s="4">
        <v>0</v>
      </c>
      <c r="K57" s="5">
        <v>0</v>
      </c>
      <c r="L57" s="25"/>
      <c r="M57" s="24">
        <v>0</v>
      </c>
      <c r="N57" s="25"/>
      <c r="O57" s="4">
        <v>156.80000000000001</v>
      </c>
      <c r="P57" s="3">
        <v>1</v>
      </c>
    </row>
    <row r="58" spans="1:16" customFormat="1" x14ac:dyDescent="0.25">
      <c r="A58" s="2" t="s">
        <v>190</v>
      </c>
      <c r="B58" s="2" t="s">
        <v>79</v>
      </c>
      <c r="C58" s="2" t="s">
        <v>118</v>
      </c>
      <c r="D58" s="2" t="s">
        <v>117</v>
      </c>
      <c r="E58" s="2" t="s">
        <v>121</v>
      </c>
      <c r="F58" s="24">
        <v>4350</v>
      </c>
      <c r="G58" s="24">
        <v>0</v>
      </c>
      <c r="H58" s="24">
        <v>4350</v>
      </c>
      <c r="I58" s="4">
        <v>0</v>
      </c>
      <c r="J58" s="4">
        <v>0</v>
      </c>
      <c r="K58" s="5">
        <v>0</v>
      </c>
      <c r="L58" s="25"/>
      <c r="M58" s="24">
        <v>0</v>
      </c>
      <c r="N58" s="25"/>
      <c r="O58" s="4">
        <v>4350</v>
      </c>
      <c r="P58" s="3">
        <v>1</v>
      </c>
    </row>
    <row r="59" spans="1:16" customFormat="1" x14ac:dyDescent="0.25">
      <c r="A59" s="2" t="s">
        <v>190</v>
      </c>
      <c r="B59" s="2" t="s">
        <v>79</v>
      </c>
      <c r="C59" s="2" t="s">
        <v>118</v>
      </c>
      <c r="D59" s="2" t="s">
        <v>117</v>
      </c>
      <c r="E59" s="2" t="s">
        <v>120</v>
      </c>
      <c r="F59" s="24">
        <v>241.5</v>
      </c>
      <c r="G59" s="24">
        <v>0</v>
      </c>
      <c r="H59" s="24">
        <v>241.5</v>
      </c>
      <c r="I59" s="4">
        <v>0</v>
      </c>
      <c r="J59" s="4">
        <v>0</v>
      </c>
      <c r="K59" s="5">
        <v>0</v>
      </c>
      <c r="L59" s="25"/>
      <c r="M59" s="24">
        <v>0</v>
      </c>
      <c r="N59" s="25"/>
      <c r="O59" s="4">
        <v>241.5</v>
      </c>
      <c r="P59" s="3">
        <v>1</v>
      </c>
    </row>
    <row r="60" spans="1:16" customFormat="1" x14ac:dyDescent="0.25">
      <c r="A60" s="2" t="s">
        <v>190</v>
      </c>
      <c r="B60" s="2" t="s">
        <v>79</v>
      </c>
      <c r="C60" s="2" t="s">
        <v>118</v>
      </c>
      <c r="D60" s="2" t="s">
        <v>117</v>
      </c>
      <c r="E60" s="2" t="s">
        <v>116</v>
      </c>
      <c r="F60" s="24">
        <v>4275</v>
      </c>
      <c r="G60" s="24">
        <v>0</v>
      </c>
      <c r="H60" s="24">
        <v>4275</v>
      </c>
      <c r="I60" s="4">
        <v>12.82</v>
      </c>
      <c r="J60" s="4">
        <v>2242</v>
      </c>
      <c r="K60" s="5">
        <v>0</v>
      </c>
      <c r="L60" s="25"/>
      <c r="M60" s="24">
        <v>2254.8200000000002</v>
      </c>
      <c r="N60" s="25"/>
      <c r="O60" s="4">
        <v>2020.18</v>
      </c>
      <c r="P60" s="3">
        <v>0.472557</v>
      </c>
    </row>
    <row r="61" spans="1:16" customFormat="1" x14ac:dyDescent="0.25">
      <c r="A61" s="2" t="s">
        <v>189</v>
      </c>
      <c r="B61" s="2" t="s">
        <v>80</v>
      </c>
      <c r="C61" s="2" t="s">
        <v>118</v>
      </c>
      <c r="D61" s="2" t="s">
        <v>117</v>
      </c>
      <c r="E61" s="2" t="s">
        <v>121</v>
      </c>
      <c r="F61" s="24">
        <v>6644</v>
      </c>
      <c r="G61" s="24">
        <v>0</v>
      </c>
      <c r="H61" s="24">
        <v>6644</v>
      </c>
      <c r="I61" s="4">
        <v>0</v>
      </c>
      <c r="J61" s="4">
        <v>0</v>
      </c>
      <c r="K61" s="5">
        <v>0</v>
      </c>
      <c r="L61" s="25"/>
      <c r="M61" s="24">
        <v>0</v>
      </c>
      <c r="N61" s="25"/>
      <c r="O61" s="4">
        <v>6644</v>
      </c>
      <c r="P61" s="3">
        <v>1</v>
      </c>
    </row>
    <row r="62" spans="1:16" customFormat="1" x14ac:dyDescent="0.25">
      <c r="A62" s="2" t="s">
        <v>189</v>
      </c>
      <c r="B62" s="2" t="s">
        <v>80</v>
      </c>
      <c r="C62" s="2" t="s">
        <v>118</v>
      </c>
      <c r="D62" s="2" t="s">
        <v>117</v>
      </c>
      <c r="E62" s="2" t="s">
        <v>120</v>
      </c>
      <c r="F62" s="24">
        <v>333.03</v>
      </c>
      <c r="G62" s="24">
        <v>0</v>
      </c>
      <c r="H62" s="24">
        <v>333.03</v>
      </c>
      <c r="I62" s="4">
        <v>0</v>
      </c>
      <c r="J62" s="4">
        <v>0</v>
      </c>
      <c r="K62" s="5">
        <v>0</v>
      </c>
      <c r="L62" s="25"/>
      <c r="M62" s="24">
        <v>0</v>
      </c>
      <c r="N62" s="25"/>
      <c r="O62" s="4">
        <v>333.03</v>
      </c>
      <c r="P62" s="3">
        <v>1</v>
      </c>
    </row>
    <row r="63" spans="1:16" customFormat="1" x14ac:dyDescent="0.25">
      <c r="A63" s="2" t="s">
        <v>189</v>
      </c>
      <c r="B63" s="2" t="s">
        <v>80</v>
      </c>
      <c r="C63" s="2" t="s">
        <v>118</v>
      </c>
      <c r="D63" s="2" t="s">
        <v>117</v>
      </c>
      <c r="E63" s="2" t="s">
        <v>116</v>
      </c>
      <c r="F63" s="24">
        <v>5250</v>
      </c>
      <c r="G63" s="24">
        <v>0</v>
      </c>
      <c r="H63" s="24">
        <v>5250</v>
      </c>
      <c r="I63" s="4">
        <v>0</v>
      </c>
      <c r="J63" s="4">
        <v>0</v>
      </c>
      <c r="K63" s="5">
        <v>0</v>
      </c>
      <c r="L63" s="25"/>
      <c r="M63" s="24">
        <v>0</v>
      </c>
      <c r="N63" s="25"/>
      <c r="O63" s="4">
        <v>5250</v>
      </c>
      <c r="P63" s="3">
        <v>1</v>
      </c>
    </row>
    <row r="64" spans="1:16" customFormat="1" x14ac:dyDescent="0.25">
      <c r="A64" s="2" t="s">
        <v>188</v>
      </c>
      <c r="B64" s="2" t="s">
        <v>81</v>
      </c>
      <c r="C64" s="2" t="s">
        <v>118</v>
      </c>
      <c r="D64" s="2" t="s">
        <v>117</v>
      </c>
      <c r="E64" s="2" t="s">
        <v>121</v>
      </c>
      <c r="F64" s="24">
        <v>1700</v>
      </c>
      <c r="G64" s="24">
        <v>0</v>
      </c>
      <c r="H64" s="24">
        <v>1700</v>
      </c>
      <c r="I64" s="4">
        <v>0</v>
      </c>
      <c r="J64" s="4">
        <v>0</v>
      </c>
      <c r="K64" s="5">
        <v>0</v>
      </c>
      <c r="L64" s="25"/>
      <c r="M64" s="24">
        <v>0</v>
      </c>
      <c r="N64" s="25"/>
      <c r="O64" s="4">
        <v>1700</v>
      </c>
      <c r="P64" s="3">
        <v>1</v>
      </c>
    </row>
    <row r="65" spans="1:16" customFormat="1" x14ac:dyDescent="0.25">
      <c r="A65" s="2" t="s">
        <v>188</v>
      </c>
      <c r="B65" s="2" t="s">
        <v>81</v>
      </c>
      <c r="C65" s="2" t="s">
        <v>118</v>
      </c>
      <c r="D65" s="2" t="s">
        <v>117</v>
      </c>
      <c r="E65" s="2" t="s">
        <v>120</v>
      </c>
      <c r="F65" s="24">
        <v>47.6</v>
      </c>
      <c r="G65" s="24">
        <v>0</v>
      </c>
      <c r="H65" s="24">
        <v>47.6</v>
      </c>
      <c r="I65" s="4">
        <v>0</v>
      </c>
      <c r="J65" s="4">
        <v>0</v>
      </c>
      <c r="K65" s="5">
        <v>0</v>
      </c>
      <c r="L65" s="25"/>
      <c r="M65" s="24">
        <v>0</v>
      </c>
      <c r="N65" s="25"/>
      <c r="O65" s="4">
        <v>47.6</v>
      </c>
      <c r="P65" s="3">
        <v>1</v>
      </c>
    </row>
    <row r="66" spans="1:16" customFormat="1" x14ac:dyDescent="0.25">
      <c r="A66" s="2" t="s">
        <v>187</v>
      </c>
      <c r="B66" s="2" t="s">
        <v>30</v>
      </c>
      <c r="C66" s="2" t="s">
        <v>118</v>
      </c>
      <c r="D66" s="2" t="s">
        <v>117</v>
      </c>
      <c r="E66" s="2" t="s">
        <v>121</v>
      </c>
      <c r="F66" s="24">
        <v>101200</v>
      </c>
      <c r="G66" s="24">
        <v>0</v>
      </c>
      <c r="H66" s="24">
        <v>101200</v>
      </c>
      <c r="I66" s="4">
        <v>0</v>
      </c>
      <c r="J66" s="4">
        <v>0</v>
      </c>
      <c r="K66" s="5">
        <v>0</v>
      </c>
      <c r="L66" s="25"/>
      <c r="M66" s="24">
        <v>0</v>
      </c>
      <c r="N66" s="25"/>
      <c r="O66" s="4">
        <v>101200</v>
      </c>
      <c r="P66" s="3">
        <v>1</v>
      </c>
    </row>
    <row r="67" spans="1:16" customFormat="1" x14ac:dyDescent="0.25">
      <c r="A67" s="2" t="s">
        <v>187</v>
      </c>
      <c r="B67" s="2" t="s">
        <v>30</v>
      </c>
      <c r="C67" s="2" t="s">
        <v>118</v>
      </c>
      <c r="D67" s="2" t="s">
        <v>117</v>
      </c>
      <c r="E67" s="2" t="s">
        <v>120</v>
      </c>
      <c r="F67" s="24">
        <v>10302.290000000001</v>
      </c>
      <c r="G67" s="24">
        <v>0</v>
      </c>
      <c r="H67" s="24">
        <v>10302.290000000001</v>
      </c>
      <c r="I67" s="4">
        <v>0</v>
      </c>
      <c r="J67" s="4">
        <v>0</v>
      </c>
      <c r="K67" s="5">
        <v>0</v>
      </c>
      <c r="L67" s="25"/>
      <c r="M67" s="24">
        <v>0</v>
      </c>
      <c r="N67" s="25"/>
      <c r="O67" s="4">
        <v>10302.290000000001</v>
      </c>
      <c r="P67" s="3">
        <v>1</v>
      </c>
    </row>
    <row r="68" spans="1:16" customFormat="1" x14ac:dyDescent="0.25">
      <c r="A68" s="2" t="s">
        <v>187</v>
      </c>
      <c r="B68" s="2" t="s">
        <v>30</v>
      </c>
      <c r="C68" s="2" t="s">
        <v>118</v>
      </c>
      <c r="D68" s="2" t="s">
        <v>117</v>
      </c>
      <c r="E68" s="2" t="s">
        <v>116</v>
      </c>
      <c r="F68" s="24">
        <v>139650.5</v>
      </c>
      <c r="G68" s="24">
        <v>0</v>
      </c>
      <c r="H68" s="24">
        <v>139650.5</v>
      </c>
      <c r="I68" s="4">
        <v>718.21</v>
      </c>
      <c r="J68" s="4">
        <v>54526.400000000001</v>
      </c>
      <c r="K68" s="5">
        <v>0</v>
      </c>
      <c r="L68" s="25"/>
      <c r="M68" s="24">
        <v>55244.61</v>
      </c>
      <c r="N68" s="25"/>
      <c r="O68" s="4">
        <v>84405.89</v>
      </c>
      <c r="P68" s="3">
        <v>0.60440799999999995</v>
      </c>
    </row>
    <row r="69" spans="1:16" customFormat="1" x14ac:dyDescent="0.25">
      <c r="A69" s="2" t="s">
        <v>187</v>
      </c>
      <c r="B69" s="2" t="s">
        <v>30</v>
      </c>
      <c r="C69" s="2" t="s">
        <v>118</v>
      </c>
      <c r="D69" s="2" t="s">
        <v>117</v>
      </c>
      <c r="E69" s="2" t="s">
        <v>125</v>
      </c>
      <c r="F69" s="24">
        <v>127088.49</v>
      </c>
      <c r="G69" s="24">
        <v>0</v>
      </c>
      <c r="H69" s="24">
        <v>127088.49</v>
      </c>
      <c r="I69" s="4">
        <v>3856.82</v>
      </c>
      <c r="J69" s="4">
        <v>123398.24</v>
      </c>
      <c r="K69" s="5">
        <v>0</v>
      </c>
      <c r="L69" s="25"/>
      <c r="M69" s="24">
        <v>127255.06</v>
      </c>
      <c r="N69" s="25"/>
      <c r="O69" s="4">
        <v>-166.57</v>
      </c>
      <c r="P69" s="3">
        <v>-1.3110000000000001E-3</v>
      </c>
    </row>
    <row r="70" spans="1:16" customFormat="1" x14ac:dyDescent="0.25">
      <c r="A70" s="2" t="s">
        <v>186</v>
      </c>
      <c r="B70" s="2" t="s">
        <v>88</v>
      </c>
      <c r="C70" s="2" t="s">
        <v>118</v>
      </c>
      <c r="D70" s="2" t="s">
        <v>117</v>
      </c>
      <c r="E70" s="2" t="s">
        <v>121</v>
      </c>
      <c r="F70" s="24">
        <v>7620</v>
      </c>
      <c r="G70" s="24">
        <v>0</v>
      </c>
      <c r="H70" s="24">
        <v>7620</v>
      </c>
      <c r="I70" s="4">
        <v>0</v>
      </c>
      <c r="J70" s="4">
        <v>2000</v>
      </c>
      <c r="K70" s="5">
        <v>0</v>
      </c>
      <c r="L70" s="25"/>
      <c r="M70" s="24">
        <v>2000</v>
      </c>
      <c r="N70" s="25"/>
      <c r="O70" s="4">
        <v>5620</v>
      </c>
      <c r="P70" s="3">
        <v>0.73753299999999999</v>
      </c>
    </row>
    <row r="71" spans="1:16" customFormat="1" x14ac:dyDescent="0.25">
      <c r="A71" s="2" t="s">
        <v>186</v>
      </c>
      <c r="B71" s="2" t="s">
        <v>88</v>
      </c>
      <c r="C71" s="2" t="s">
        <v>118</v>
      </c>
      <c r="D71" s="2" t="s">
        <v>117</v>
      </c>
      <c r="E71" s="2" t="s">
        <v>120</v>
      </c>
      <c r="F71" s="24">
        <v>213.36</v>
      </c>
      <c r="G71" s="24">
        <v>0</v>
      </c>
      <c r="H71" s="24">
        <v>213.36</v>
      </c>
      <c r="I71" s="4">
        <v>0</v>
      </c>
      <c r="J71" s="4">
        <v>0</v>
      </c>
      <c r="K71" s="5">
        <v>0</v>
      </c>
      <c r="L71" s="25"/>
      <c r="M71" s="24">
        <v>0</v>
      </c>
      <c r="N71" s="25"/>
      <c r="O71" s="4">
        <v>213.36</v>
      </c>
      <c r="P71" s="3">
        <v>1</v>
      </c>
    </row>
    <row r="72" spans="1:16" customFormat="1" x14ac:dyDescent="0.25">
      <c r="A72" s="2" t="s">
        <v>185</v>
      </c>
      <c r="B72" s="2" t="s">
        <v>31</v>
      </c>
      <c r="C72" s="2" t="s">
        <v>118</v>
      </c>
      <c r="D72" s="2" t="s">
        <v>117</v>
      </c>
      <c r="E72" s="2" t="s">
        <v>121</v>
      </c>
      <c r="F72" s="24">
        <v>90500</v>
      </c>
      <c r="G72" s="24">
        <v>0</v>
      </c>
      <c r="H72" s="24">
        <v>90500</v>
      </c>
      <c r="I72" s="4">
        <v>0</v>
      </c>
      <c r="J72" s="4">
        <v>2000</v>
      </c>
      <c r="K72" s="5">
        <v>0</v>
      </c>
      <c r="L72" s="25"/>
      <c r="M72" s="24">
        <v>2000</v>
      </c>
      <c r="N72" s="25"/>
      <c r="O72" s="4">
        <v>88500</v>
      </c>
      <c r="P72" s="3">
        <v>0.97790100000000002</v>
      </c>
    </row>
    <row r="73" spans="1:16" customFormat="1" x14ac:dyDescent="0.25">
      <c r="A73" s="2" t="s">
        <v>185</v>
      </c>
      <c r="B73" s="2" t="s">
        <v>31</v>
      </c>
      <c r="C73" s="2" t="s">
        <v>118</v>
      </c>
      <c r="D73" s="2" t="s">
        <v>117</v>
      </c>
      <c r="E73" s="2" t="s">
        <v>120</v>
      </c>
      <c r="F73" s="24">
        <v>3143.84</v>
      </c>
      <c r="G73" s="24">
        <v>0</v>
      </c>
      <c r="H73" s="24">
        <v>3143.84</v>
      </c>
      <c r="I73" s="4">
        <v>0</v>
      </c>
      <c r="J73" s="4">
        <v>0</v>
      </c>
      <c r="K73" s="5">
        <v>0</v>
      </c>
      <c r="L73" s="25"/>
      <c r="M73" s="24">
        <v>0</v>
      </c>
      <c r="N73" s="25"/>
      <c r="O73" s="4">
        <v>3143.84</v>
      </c>
      <c r="P73" s="3">
        <v>1</v>
      </c>
    </row>
    <row r="74" spans="1:16" customFormat="1" x14ac:dyDescent="0.25">
      <c r="A74" s="2" t="s">
        <v>185</v>
      </c>
      <c r="B74" s="2" t="s">
        <v>31</v>
      </c>
      <c r="C74" s="2" t="s">
        <v>118</v>
      </c>
      <c r="D74" s="2" t="s">
        <v>117</v>
      </c>
      <c r="E74" s="2" t="s">
        <v>116</v>
      </c>
      <c r="F74" s="24">
        <v>21780</v>
      </c>
      <c r="G74" s="24">
        <v>0</v>
      </c>
      <c r="H74" s="24">
        <v>21780</v>
      </c>
      <c r="I74" s="4">
        <v>0</v>
      </c>
      <c r="J74" s="4">
        <v>0</v>
      </c>
      <c r="K74" s="5">
        <v>0</v>
      </c>
      <c r="L74" s="25"/>
      <c r="M74" s="24">
        <v>0</v>
      </c>
      <c r="N74" s="25"/>
      <c r="O74" s="4">
        <v>21780</v>
      </c>
      <c r="P74" s="3">
        <v>1</v>
      </c>
    </row>
    <row r="75" spans="1:16" customFormat="1" x14ac:dyDescent="0.25">
      <c r="A75" s="2" t="s">
        <v>184</v>
      </c>
      <c r="B75" s="2" t="s">
        <v>32</v>
      </c>
      <c r="C75" s="2" t="s">
        <v>118</v>
      </c>
      <c r="D75" s="2" t="s">
        <v>117</v>
      </c>
      <c r="E75" s="2" t="s">
        <v>121</v>
      </c>
      <c r="F75" s="24">
        <v>361525</v>
      </c>
      <c r="G75" s="24">
        <v>0</v>
      </c>
      <c r="H75" s="24">
        <v>1753384</v>
      </c>
      <c r="I75" s="4">
        <v>275397.33</v>
      </c>
      <c r="J75" s="4">
        <v>0</v>
      </c>
      <c r="K75" s="5">
        <v>0</v>
      </c>
      <c r="L75" s="25"/>
      <c r="M75" s="24">
        <v>275397.33</v>
      </c>
      <c r="N75" s="25"/>
      <c r="O75" s="4">
        <v>1477986.67</v>
      </c>
      <c r="P75" s="3">
        <v>0.84293399999999996</v>
      </c>
    </row>
    <row r="76" spans="1:16" customFormat="1" x14ac:dyDescent="0.25">
      <c r="A76" s="2" t="s">
        <v>184</v>
      </c>
      <c r="B76" s="2" t="s">
        <v>32</v>
      </c>
      <c r="C76" s="2" t="s">
        <v>118</v>
      </c>
      <c r="D76" s="2" t="s">
        <v>117</v>
      </c>
      <c r="E76" s="2" t="s">
        <v>120</v>
      </c>
      <c r="F76" s="24">
        <v>45007</v>
      </c>
      <c r="G76" s="24">
        <v>0</v>
      </c>
      <c r="H76" s="24">
        <v>1753384</v>
      </c>
      <c r="I76" s="4">
        <v>275397.33</v>
      </c>
      <c r="J76" s="4">
        <v>0</v>
      </c>
      <c r="K76" s="5">
        <v>0</v>
      </c>
      <c r="L76" s="25"/>
      <c r="M76" s="24">
        <v>275397.33</v>
      </c>
      <c r="N76" s="25"/>
      <c r="O76" s="4">
        <v>1477986.67</v>
      </c>
      <c r="P76" s="3">
        <v>0.84293399999999996</v>
      </c>
    </row>
    <row r="77" spans="1:16" customFormat="1" x14ac:dyDescent="0.25">
      <c r="A77" s="2" t="s">
        <v>184</v>
      </c>
      <c r="B77" s="2" t="s">
        <v>32</v>
      </c>
      <c r="C77" s="2" t="s">
        <v>118</v>
      </c>
      <c r="D77" s="2" t="s">
        <v>117</v>
      </c>
      <c r="E77" s="2" t="s">
        <v>116</v>
      </c>
      <c r="F77" s="24">
        <v>429888</v>
      </c>
      <c r="G77" s="24">
        <v>0</v>
      </c>
      <c r="H77" s="24">
        <v>1753384</v>
      </c>
      <c r="I77" s="4">
        <v>275397.33</v>
      </c>
      <c r="J77" s="4">
        <v>0</v>
      </c>
      <c r="K77" s="5">
        <v>0</v>
      </c>
      <c r="L77" s="25"/>
      <c r="M77" s="24">
        <v>275397.33</v>
      </c>
      <c r="N77" s="25"/>
      <c r="O77" s="4">
        <v>1477986.67</v>
      </c>
      <c r="P77" s="3">
        <v>0.84293399999999996</v>
      </c>
    </row>
    <row r="78" spans="1:16" customFormat="1" x14ac:dyDescent="0.25">
      <c r="A78" s="2" t="s">
        <v>184</v>
      </c>
      <c r="B78" s="2" t="s">
        <v>32</v>
      </c>
      <c r="C78" s="2" t="s">
        <v>118</v>
      </c>
      <c r="D78" s="2" t="s">
        <v>117</v>
      </c>
      <c r="E78" s="2" t="s">
        <v>125</v>
      </c>
      <c r="F78" s="24">
        <v>815964</v>
      </c>
      <c r="G78" s="24">
        <v>0</v>
      </c>
      <c r="H78" s="24">
        <v>1753384</v>
      </c>
      <c r="I78" s="4">
        <v>275397.33</v>
      </c>
      <c r="J78" s="4">
        <v>0</v>
      </c>
      <c r="K78" s="5">
        <v>0</v>
      </c>
      <c r="L78" s="25"/>
      <c r="M78" s="24">
        <v>275397.33</v>
      </c>
      <c r="N78" s="25"/>
      <c r="O78" s="4">
        <v>1477986.67</v>
      </c>
      <c r="P78" s="3">
        <v>0.84293399999999996</v>
      </c>
    </row>
    <row r="79" spans="1:16" customFormat="1" x14ac:dyDescent="0.25">
      <c r="A79" s="2" t="s">
        <v>184</v>
      </c>
      <c r="B79" s="2" t="s">
        <v>32</v>
      </c>
      <c r="C79" s="2" t="s">
        <v>118</v>
      </c>
      <c r="D79" s="2" t="s">
        <v>117</v>
      </c>
      <c r="E79" s="2" t="s">
        <v>123</v>
      </c>
      <c r="F79" s="24">
        <v>101000</v>
      </c>
      <c r="G79" s="24">
        <v>0</v>
      </c>
      <c r="H79" s="24">
        <v>1753384</v>
      </c>
      <c r="I79" s="4">
        <v>275397.33</v>
      </c>
      <c r="J79" s="4">
        <v>0</v>
      </c>
      <c r="K79" s="5">
        <v>0</v>
      </c>
      <c r="L79" s="25"/>
      <c r="M79" s="24">
        <v>275397.33</v>
      </c>
      <c r="N79" s="25"/>
      <c r="O79" s="4">
        <v>1477986.67</v>
      </c>
      <c r="P79" s="3">
        <v>0.84293399999999996</v>
      </c>
    </row>
    <row r="80" spans="1:16" customFormat="1" x14ac:dyDescent="0.25">
      <c r="A80" s="2" t="s">
        <v>183</v>
      </c>
      <c r="B80" s="2" t="s">
        <v>33</v>
      </c>
      <c r="C80" s="2" t="s">
        <v>118</v>
      </c>
      <c r="D80" s="2" t="s">
        <v>117</v>
      </c>
      <c r="E80" s="2" t="s">
        <v>121</v>
      </c>
      <c r="F80" s="24">
        <v>4500</v>
      </c>
      <c r="G80" s="24">
        <v>0</v>
      </c>
      <c r="H80" s="24">
        <v>4500</v>
      </c>
      <c r="I80" s="4">
        <v>0</v>
      </c>
      <c r="J80" s="4">
        <v>0</v>
      </c>
      <c r="K80" s="5">
        <v>0</v>
      </c>
      <c r="L80" s="25"/>
      <c r="M80" s="24">
        <v>0</v>
      </c>
      <c r="N80" s="25"/>
      <c r="O80" s="4">
        <v>4500</v>
      </c>
      <c r="P80" s="3">
        <v>1</v>
      </c>
    </row>
    <row r="81" spans="1:16" customFormat="1" x14ac:dyDescent="0.25">
      <c r="A81" s="2" t="s">
        <v>183</v>
      </c>
      <c r="B81" s="2" t="s">
        <v>33</v>
      </c>
      <c r="C81" s="2" t="s">
        <v>118</v>
      </c>
      <c r="D81" s="2" t="s">
        <v>117</v>
      </c>
      <c r="E81" s="2" t="s">
        <v>120</v>
      </c>
      <c r="F81" s="24">
        <v>126</v>
      </c>
      <c r="G81" s="24">
        <v>0</v>
      </c>
      <c r="H81" s="24">
        <v>126</v>
      </c>
      <c r="I81" s="4">
        <v>0</v>
      </c>
      <c r="J81" s="4">
        <v>0</v>
      </c>
      <c r="K81" s="5">
        <v>0</v>
      </c>
      <c r="L81" s="25"/>
      <c r="M81" s="24">
        <v>0</v>
      </c>
      <c r="N81" s="25"/>
      <c r="O81" s="4">
        <v>126</v>
      </c>
      <c r="P81" s="3">
        <v>1</v>
      </c>
    </row>
    <row r="82" spans="1:16" customFormat="1" x14ac:dyDescent="0.25">
      <c r="A82" s="2" t="s">
        <v>182</v>
      </c>
      <c r="B82" s="2" t="s">
        <v>89</v>
      </c>
      <c r="C82" s="2" t="s">
        <v>118</v>
      </c>
      <c r="D82" s="2" t="s">
        <v>117</v>
      </c>
      <c r="E82" s="2" t="s">
        <v>121</v>
      </c>
      <c r="F82" s="24">
        <v>7200</v>
      </c>
      <c r="G82" s="24">
        <v>0</v>
      </c>
      <c r="H82" s="24">
        <v>7200</v>
      </c>
      <c r="I82" s="4">
        <v>0</v>
      </c>
      <c r="J82" s="4">
        <v>0</v>
      </c>
      <c r="K82" s="5">
        <v>0</v>
      </c>
      <c r="L82" s="25"/>
      <c r="M82" s="24">
        <v>0</v>
      </c>
      <c r="N82" s="25"/>
      <c r="O82" s="4">
        <v>7200</v>
      </c>
      <c r="P82" s="3">
        <v>1</v>
      </c>
    </row>
    <row r="83" spans="1:16" customFormat="1" x14ac:dyDescent="0.25">
      <c r="A83" s="2" t="s">
        <v>182</v>
      </c>
      <c r="B83" s="2" t="s">
        <v>89</v>
      </c>
      <c r="C83" s="2" t="s">
        <v>118</v>
      </c>
      <c r="D83" s="2" t="s">
        <v>117</v>
      </c>
      <c r="E83" s="2" t="s">
        <v>120</v>
      </c>
      <c r="F83" s="24">
        <v>201.6</v>
      </c>
      <c r="G83" s="24">
        <v>0</v>
      </c>
      <c r="H83" s="24">
        <v>201.6</v>
      </c>
      <c r="I83" s="4">
        <v>0</v>
      </c>
      <c r="J83" s="4">
        <v>0</v>
      </c>
      <c r="K83" s="5">
        <v>0</v>
      </c>
      <c r="L83" s="25"/>
      <c r="M83" s="24">
        <v>0</v>
      </c>
      <c r="N83" s="25"/>
      <c r="O83" s="4">
        <v>201.6</v>
      </c>
      <c r="P83" s="3">
        <v>1</v>
      </c>
    </row>
    <row r="84" spans="1:16" customFormat="1" x14ac:dyDescent="0.25">
      <c r="A84" s="2" t="s">
        <v>181</v>
      </c>
      <c r="B84" s="2" t="s">
        <v>63</v>
      </c>
      <c r="C84" s="2" t="s">
        <v>118</v>
      </c>
      <c r="D84" s="2" t="s">
        <v>117</v>
      </c>
      <c r="E84" s="2" t="s">
        <v>121</v>
      </c>
      <c r="F84" s="24">
        <v>105835</v>
      </c>
      <c r="G84" s="24">
        <v>0</v>
      </c>
      <c r="H84" s="24">
        <v>105835</v>
      </c>
      <c r="I84" s="4">
        <v>0</v>
      </c>
      <c r="J84" s="4">
        <v>0</v>
      </c>
      <c r="K84" s="5">
        <v>0</v>
      </c>
      <c r="L84" s="25"/>
      <c r="M84" s="24">
        <v>0</v>
      </c>
      <c r="N84" s="25"/>
      <c r="O84" s="4">
        <v>105835</v>
      </c>
      <c r="P84" s="3">
        <v>1</v>
      </c>
    </row>
    <row r="85" spans="1:16" customFormat="1" x14ac:dyDescent="0.25">
      <c r="A85" s="2" t="s">
        <v>181</v>
      </c>
      <c r="B85" s="2" t="s">
        <v>63</v>
      </c>
      <c r="C85" s="2" t="s">
        <v>118</v>
      </c>
      <c r="D85" s="2" t="s">
        <v>117</v>
      </c>
      <c r="E85" s="2" t="s">
        <v>120</v>
      </c>
      <c r="F85" s="24">
        <v>2963.38</v>
      </c>
      <c r="G85" s="24">
        <v>0</v>
      </c>
      <c r="H85" s="24">
        <v>2963.38</v>
      </c>
      <c r="I85" s="4">
        <v>0</v>
      </c>
      <c r="J85" s="4">
        <v>0</v>
      </c>
      <c r="K85" s="5">
        <v>0</v>
      </c>
      <c r="L85" s="25"/>
      <c r="M85" s="24">
        <v>0</v>
      </c>
      <c r="N85" s="25"/>
      <c r="O85" s="4">
        <v>2963.38</v>
      </c>
      <c r="P85" s="3">
        <v>1</v>
      </c>
    </row>
    <row r="86" spans="1:16" customFormat="1" x14ac:dyDescent="0.25">
      <c r="A86" s="2" t="s">
        <v>180</v>
      </c>
      <c r="B86" s="2" t="s">
        <v>90</v>
      </c>
      <c r="C86" s="2" t="s">
        <v>118</v>
      </c>
      <c r="D86" s="2" t="s">
        <v>117</v>
      </c>
      <c r="E86" s="2" t="s">
        <v>121</v>
      </c>
      <c r="F86" s="24">
        <v>2188</v>
      </c>
      <c r="G86" s="24">
        <v>0</v>
      </c>
      <c r="H86" s="24">
        <v>2188</v>
      </c>
      <c r="I86" s="4">
        <v>0</v>
      </c>
      <c r="J86" s="4">
        <v>0</v>
      </c>
      <c r="K86" s="5">
        <v>0</v>
      </c>
      <c r="L86" s="25"/>
      <c r="M86" s="24">
        <v>0</v>
      </c>
      <c r="N86" s="25"/>
      <c r="O86" s="4">
        <v>2188</v>
      </c>
      <c r="P86" s="3">
        <v>1</v>
      </c>
    </row>
    <row r="87" spans="1:16" customFormat="1" x14ac:dyDescent="0.25">
      <c r="A87" s="2" t="s">
        <v>180</v>
      </c>
      <c r="B87" s="2" t="s">
        <v>90</v>
      </c>
      <c r="C87" s="2" t="s">
        <v>118</v>
      </c>
      <c r="D87" s="2" t="s">
        <v>117</v>
      </c>
      <c r="E87" s="2" t="s">
        <v>120</v>
      </c>
      <c r="F87" s="24">
        <v>204.62</v>
      </c>
      <c r="G87" s="24">
        <v>0</v>
      </c>
      <c r="H87" s="24">
        <v>204.62</v>
      </c>
      <c r="I87" s="4">
        <v>0</v>
      </c>
      <c r="J87" s="4">
        <v>0</v>
      </c>
      <c r="K87" s="5">
        <v>0</v>
      </c>
      <c r="L87" s="25"/>
      <c r="M87" s="24">
        <v>0</v>
      </c>
      <c r="N87" s="25"/>
      <c r="O87" s="4">
        <v>204.62</v>
      </c>
      <c r="P87" s="3">
        <v>1</v>
      </c>
    </row>
    <row r="88" spans="1:16" customFormat="1" x14ac:dyDescent="0.25">
      <c r="A88" s="2" t="s">
        <v>180</v>
      </c>
      <c r="B88" s="2" t="s">
        <v>90</v>
      </c>
      <c r="C88" s="2" t="s">
        <v>118</v>
      </c>
      <c r="D88" s="2" t="s">
        <v>117</v>
      </c>
      <c r="E88" s="2" t="s">
        <v>116</v>
      </c>
      <c r="F88" s="24">
        <v>5120</v>
      </c>
      <c r="G88" s="24">
        <v>0</v>
      </c>
      <c r="H88" s="24">
        <v>5120</v>
      </c>
      <c r="I88" s="4">
        <v>0</v>
      </c>
      <c r="J88" s="4">
        <v>0</v>
      </c>
      <c r="K88" s="5">
        <v>0</v>
      </c>
      <c r="L88" s="25"/>
      <c r="M88" s="24">
        <v>0</v>
      </c>
      <c r="N88" s="25"/>
      <c r="O88" s="4">
        <v>5120</v>
      </c>
      <c r="P88" s="3">
        <v>1</v>
      </c>
    </row>
    <row r="89" spans="1:16" customFormat="1" x14ac:dyDescent="0.25">
      <c r="A89" s="2" t="s">
        <v>179</v>
      </c>
      <c r="B89" s="2" t="s">
        <v>64</v>
      </c>
      <c r="C89" s="2" t="s">
        <v>118</v>
      </c>
      <c r="D89" s="2" t="s">
        <v>117</v>
      </c>
      <c r="E89" s="2" t="s">
        <v>121</v>
      </c>
      <c r="F89" s="24">
        <v>5000</v>
      </c>
      <c r="G89" s="24">
        <v>0</v>
      </c>
      <c r="H89" s="24">
        <v>5000</v>
      </c>
      <c r="I89" s="4">
        <v>0</v>
      </c>
      <c r="J89" s="4">
        <v>0</v>
      </c>
      <c r="K89" s="5">
        <v>0</v>
      </c>
      <c r="L89" s="25"/>
      <c r="M89" s="24">
        <v>0</v>
      </c>
      <c r="N89" s="25"/>
      <c r="O89" s="4">
        <v>5000</v>
      </c>
      <c r="P89" s="3">
        <v>1</v>
      </c>
    </row>
    <row r="90" spans="1:16" customFormat="1" x14ac:dyDescent="0.25">
      <c r="A90" s="2" t="s">
        <v>179</v>
      </c>
      <c r="B90" s="2" t="s">
        <v>64</v>
      </c>
      <c r="C90" s="2" t="s">
        <v>118</v>
      </c>
      <c r="D90" s="2" t="s">
        <v>117</v>
      </c>
      <c r="E90" s="2" t="s">
        <v>120</v>
      </c>
      <c r="F90" s="24">
        <v>140</v>
      </c>
      <c r="G90" s="24">
        <v>0</v>
      </c>
      <c r="H90" s="24">
        <v>140</v>
      </c>
      <c r="I90" s="4">
        <v>0</v>
      </c>
      <c r="J90" s="4">
        <v>0</v>
      </c>
      <c r="K90" s="5">
        <v>0</v>
      </c>
      <c r="L90" s="25"/>
      <c r="M90" s="24">
        <v>0</v>
      </c>
      <c r="N90" s="25"/>
      <c r="O90" s="4">
        <v>140</v>
      </c>
      <c r="P90" s="3">
        <v>1</v>
      </c>
    </row>
    <row r="91" spans="1:16" customFormat="1" x14ac:dyDescent="0.25">
      <c r="A91" s="2" t="s">
        <v>178</v>
      </c>
      <c r="B91" s="2" t="s">
        <v>82</v>
      </c>
      <c r="C91" s="2" t="s">
        <v>118</v>
      </c>
      <c r="D91" s="2" t="s">
        <v>117</v>
      </c>
      <c r="E91" s="2" t="s">
        <v>121</v>
      </c>
      <c r="F91" s="24">
        <v>19615</v>
      </c>
      <c r="G91" s="24">
        <v>0</v>
      </c>
      <c r="H91" s="24">
        <v>19615</v>
      </c>
      <c r="I91" s="4">
        <v>0</v>
      </c>
      <c r="J91" s="4">
        <v>0</v>
      </c>
      <c r="K91" s="5">
        <v>0</v>
      </c>
      <c r="L91" s="25"/>
      <c r="M91" s="24">
        <v>0</v>
      </c>
      <c r="N91" s="25"/>
      <c r="O91" s="4">
        <v>19615</v>
      </c>
      <c r="P91" s="3">
        <v>1</v>
      </c>
    </row>
    <row r="92" spans="1:16" customFormat="1" x14ac:dyDescent="0.25">
      <c r="A92" s="2" t="s">
        <v>178</v>
      </c>
      <c r="B92" s="2" t="s">
        <v>82</v>
      </c>
      <c r="C92" s="2" t="s">
        <v>118</v>
      </c>
      <c r="D92" s="2" t="s">
        <v>117</v>
      </c>
      <c r="E92" s="2" t="s">
        <v>120</v>
      </c>
      <c r="F92" s="24">
        <v>549.22</v>
      </c>
      <c r="G92" s="24">
        <v>0</v>
      </c>
      <c r="H92" s="24">
        <v>549.22</v>
      </c>
      <c r="I92" s="4">
        <v>0</v>
      </c>
      <c r="J92" s="4">
        <v>0</v>
      </c>
      <c r="K92" s="5">
        <v>0</v>
      </c>
      <c r="L92" s="25"/>
      <c r="M92" s="24">
        <v>0</v>
      </c>
      <c r="N92" s="25"/>
      <c r="O92" s="4">
        <v>549.22</v>
      </c>
      <c r="P92" s="3">
        <v>1</v>
      </c>
    </row>
    <row r="93" spans="1:16" customFormat="1" x14ac:dyDescent="0.25">
      <c r="A93" s="2" t="s">
        <v>177</v>
      </c>
      <c r="B93" s="2" t="s">
        <v>91</v>
      </c>
      <c r="C93" s="2" t="s">
        <v>118</v>
      </c>
      <c r="D93" s="2" t="s">
        <v>117</v>
      </c>
      <c r="E93" s="2" t="s">
        <v>121</v>
      </c>
      <c r="F93" s="24">
        <v>20700</v>
      </c>
      <c r="G93" s="24">
        <v>0</v>
      </c>
      <c r="H93" s="24">
        <v>20700</v>
      </c>
      <c r="I93" s="4">
        <v>0</v>
      </c>
      <c r="J93" s="4">
        <v>1000</v>
      </c>
      <c r="K93" s="5">
        <v>0</v>
      </c>
      <c r="L93" s="25"/>
      <c r="M93" s="24">
        <v>1000</v>
      </c>
      <c r="N93" s="25"/>
      <c r="O93" s="4">
        <v>19700</v>
      </c>
      <c r="P93" s="3">
        <v>0.95169099999999995</v>
      </c>
    </row>
    <row r="94" spans="1:16" customFormat="1" x14ac:dyDescent="0.25">
      <c r="A94" s="2" t="s">
        <v>177</v>
      </c>
      <c r="B94" s="2" t="s">
        <v>91</v>
      </c>
      <c r="C94" s="2" t="s">
        <v>118</v>
      </c>
      <c r="D94" s="2" t="s">
        <v>117</v>
      </c>
      <c r="E94" s="2" t="s">
        <v>120</v>
      </c>
      <c r="F94" s="24">
        <v>579.6</v>
      </c>
      <c r="G94" s="24">
        <v>0</v>
      </c>
      <c r="H94" s="24">
        <v>579.6</v>
      </c>
      <c r="I94" s="4">
        <v>0</v>
      </c>
      <c r="J94" s="4">
        <v>0</v>
      </c>
      <c r="K94" s="5">
        <v>0</v>
      </c>
      <c r="L94" s="25"/>
      <c r="M94" s="24">
        <v>0</v>
      </c>
      <c r="N94" s="25"/>
      <c r="O94" s="4">
        <v>579.6</v>
      </c>
      <c r="P94" s="3">
        <v>1</v>
      </c>
    </row>
    <row r="95" spans="1:16" customFormat="1" x14ac:dyDescent="0.25">
      <c r="A95" s="2" t="s">
        <v>176</v>
      </c>
      <c r="B95" s="2" t="s">
        <v>92</v>
      </c>
      <c r="C95" s="2" t="s">
        <v>118</v>
      </c>
      <c r="D95" s="2" t="s">
        <v>117</v>
      </c>
      <c r="E95" s="2" t="s">
        <v>121</v>
      </c>
      <c r="F95" s="24">
        <v>12000</v>
      </c>
      <c r="G95" s="24">
        <v>0</v>
      </c>
      <c r="H95" s="24">
        <v>12000</v>
      </c>
      <c r="I95" s="4">
        <v>0</v>
      </c>
      <c r="J95" s="4">
        <v>1500</v>
      </c>
      <c r="K95" s="5">
        <v>0</v>
      </c>
      <c r="L95" s="25"/>
      <c r="M95" s="24">
        <v>1500</v>
      </c>
      <c r="N95" s="25"/>
      <c r="O95" s="4">
        <v>10500</v>
      </c>
      <c r="P95" s="3">
        <v>0.875</v>
      </c>
    </row>
    <row r="96" spans="1:16" customFormat="1" x14ac:dyDescent="0.25">
      <c r="A96" s="2" t="s">
        <v>176</v>
      </c>
      <c r="B96" s="2" t="s">
        <v>92</v>
      </c>
      <c r="C96" s="2" t="s">
        <v>118</v>
      </c>
      <c r="D96" s="2" t="s">
        <v>117</v>
      </c>
      <c r="E96" s="2" t="s">
        <v>120</v>
      </c>
      <c r="F96" s="24">
        <v>336</v>
      </c>
      <c r="G96" s="24">
        <v>0</v>
      </c>
      <c r="H96" s="24">
        <v>336</v>
      </c>
      <c r="I96" s="4">
        <v>0</v>
      </c>
      <c r="J96" s="4">
        <v>0</v>
      </c>
      <c r="K96" s="5">
        <v>0</v>
      </c>
      <c r="L96" s="25"/>
      <c r="M96" s="24">
        <v>0</v>
      </c>
      <c r="N96" s="25"/>
      <c r="O96" s="4">
        <v>336</v>
      </c>
      <c r="P96" s="3">
        <v>1</v>
      </c>
    </row>
    <row r="97" spans="1:16" customFormat="1" x14ac:dyDescent="0.25">
      <c r="A97" s="2" t="s">
        <v>175</v>
      </c>
      <c r="B97" s="2" t="s">
        <v>65</v>
      </c>
      <c r="C97" s="2" t="s">
        <v>118</v>
      </c>
      <c r="D97" s="2" t="s">
        <v>117</v>
      </c>
      <c r="E97" s="2" t="s">
        <v>121</v>
      </c>
      <c r="F97" s="24">
        <v>31900</v>
      </c>
      <c r="G97" s="24">
        <v>0</v>
      </c>
      <c r="H97" s="24">
        <v>31900</v>
      </c>
      <c r="I97" s="4">
        <v>0</v>
      </c>
      <c r="J97" s="4">
        <v>5000</v>
      </c>
      <c r="K97" s="5">
        <v>0</v>
      </c>
      <c r="L97" s="25"/>
      <c r="M97" s="24">
        <v>5000</v>
      </c>
      <c r="N97" s="25"/>
      <c r="O97" s="4">
        <v>26900</v>
      </c>
      <c r="P97" s="3">
        <v>0.84326000000000001</v>
      </c>
    </row>
    <row r="98" spans="1:16" customFormat="1" x14ac:dyDescent="0.25">
      <c r="A98" s="2" t="s">
        <v>175</v>
      </c>
      <c r="B98" s="2" t="s">
        <v>65</v>
      </c>
      <c r="C98" s="2" t="s">
        <v>118</v>
      </c>
      <c r="D98" s="2" t="s">
        <v>117</v>
      </c>
      <c r="E98" s="2" t="s">
        <v>120</v>
      </c>
      <c r="F98" s="24">
        <v>1449.36</v>
      </c>
      <c r="G98" s="24">
        <v>0</v>
      </c>
      <c r="H98" s="24">
        <v>1449.36</v>
      </c>
      <c r="I98" s="4">
        <v>0</v>
      </c>
      <c r="J98" s="4">
        <v>0</v>
      </c>
      <c r="K98" s="5">
        <v>0</v>
      </c>
      <c r="L98" s="25"/>
      <c r="M98" s="24">
        <v>0</v>
      </c>
      <c r="N98" s="25"/>
      <c r="O98" s="4">
        <v>1449.36</v>
      </c>
      <c r="P98" s="3">
        <v>1</v>
      </c>
    </row>
    <row r="99" spans="1:16" customFormat="1" x14ac:dyDescent="0.25">
      <c r="A99" s="2" t="s">
        <v>175</v>
      </c>
      <c r="B99" s="2" t="s">
        <v>65</v>
      </c>
      <c r="C99" s="2" t="s">
        <v>118</v>
      </c>
      <c r="D99" s="2" t="s">
        <v>117</v>
      </c>
      <c r="E99" s="2" t="s">
        <v>116</v>
      </c>
      <c r="F99" s="24">
        <v>19863</v>
      </c>
      <c r="G99" s="24">
        <v>0</v>
      </c>
      <c r="H99" s="24">
        <v>19863</v>
      </c>
      <c r="I99" s="4">
        <v>369.06</v>
      </c>
      <c r="J99" s="4">
        <v>10190.48</v>
      </c>
      <c r="K99" s="5">
        <v>0</v>
      </c>
      <c r="L99" s="25"/>
      <c r="M99" s="24">
        <v>10559.54</v>
      </c>
      <c r="N99" s="25"/>
      <c r="O99" s="4">
        <v>9303.4599999999991</v>
      </c>
      <c r="P99" s="3">
        <v>0.46838099999999999</v>
      </c>
    </row>
    <row r="100" spans="1:16" customFormat="1" x14ac:dyDescent="0.25">
      <c r="A100" s="2" t="s">
        <v>174</v>
      </c>
      <c r="B100" s="2" t="s">
        <v>93</v>
      </c>
      <c r="C100" s="2" t="s">
        <v>118</v>
      </c>
      <c r="D100" s="2" t="s">
        <v>117</v>
      </c>
      <c r="E100" s="2" t="s">
        <v>121</v>
      </c>
      <c r="F100" s="24">
        <v>4000</v>
      </c>
      <c r="G100" s="24">
        <v>0</v>
      </c>
      <c r="H100" s="24">
        <v>4000</v>
      </c>
      <c r="I100" s="4">
        <v>0</v>
      </c>
      <c r="J100" s="4">
        <v>0</v>
      </c>
      <c r="K100" s="5">
        <v>0</v>
      </c>
      <c r="L100" s="25"/>
      <c r="M100" s="24">
        <v>0</v>
      </c>
      <c r="N100" s="25"/>
      <c r="O100" s="4">
        <v>4000</v>
      </c>
      <c r="P100" s="3">
        <v>1</v>
      </c>
    </row>
    <row r="101" spans="1:16" customFormat="1" x14ac:dyDescent="0.25">
      <c r="A101" s="2" t="s">
        <v>174</v>
      </c>
      <c r="B101" s="2" t="s">
        <v>93</v>
      </c>
      <c r="C101" s="2" t="s">
        <v>118</v>
      </c>
      <c r="D101" s="2" t="s">
        <v>117</v>
      </c>
      <c r="E101" s="2" t="s">
        <v>120</v>
      </c>
      <c r="F101" s="24">
        <v>112</v>
      </c>
      <c r="G101" s="24">
        <v>0</v>
      </c>
      <c r="H101" s="24">
        <v>112</v>
      </c>
      <c r="I101" s="4">
        <v>0</v>
      </c>
      <c r="J101" s="4">
        <v>0</v>
      </c>
      <c r="K101" s="5">
        <v>0</v>
      </c>
      <c r="L101" s="25"/>
      <c r="M101" s="24">
        <v>0</v>
      </c>
      <c r="N101" s="25"/>
      <c r="O101" s="4">
        <v>112</v>
      </c>
      <c r="P101" s="3">
        <v>1</v>
      </c>
    </row>
    <row r="102" spans="1:16" customFormat="1" x14ac:dyDescent="0.25">
      <c r="A102" s="2" t="s">
        <v>173</v>
      </c>
      <c r="B102" s="2" t="s">
        <v>94</v>
      </c>
      <c r="C102" s="2" t="s">
        <v>118</v>
      </c>
      <c r="D102" s="2" t="s">
        <v>117</v>
      </c>
      <c r="E102" s="2" t="s">
        <v>121</v>
      </c>
      <c r="F102" s="24">
        <v>9150</v>
      </c>
      <c r="G102" s="24">
        <v>0</v>
      </c>
      <c r="H102" s="24">
        <v>9150</v>
      </c>
      <c r="I102" s="4">
        <v>0</v>
      </c>
      <c r="J102" s="4">
        <v>1500</v>
      </c>
      <c r="K102" s="5">
        <v>0</v>
      </c>
      <c r="L102" s="25"/>
      <c r="M102" s="24">
        <v>1500</v>
      </c>
      <c r="N102" s="25"/>
      <c r="O102" s="4">
        <v>7650</v>
      </c>
      <c r="P102" s="3">
        <v>0.83606599999999998</v>
      </c>
    </row>
    <row r="103" spans="1:16" customFormat="1" x14ac:dyDescent="0.25">
      <c r="A103" s="2" t="s">
        <v>173</v>
      </c>
      <c r="B103" s="2" t="s">
        <v>94</v>
      </c>
      <c r="C103" s="2" t="s">
        <v>118</v>
      </c>
      <c r="D103" s="2" t="s">
        <v>117</v>
      </c>
      <c r="E103" s="2" t="s">
        <v>120</v>
      </c>
      <c r="F103" s="24">
        <v>256.2</v>
      </c>
      <c r="G103" s="24">
        <v>0</v>
      </c>
      <c r="H103" s="24">
        <v>256.2</v>
      </c>
      <c r="I103" s="4">
        <v>0</v>
      </c>
      <c r="J103" s="4">
        <v>0</v>
      </c>
      <c r="K103" s="5">
        <v>0</v>
      </c>
      <c r="L103" s="25"/>
      <c r="M103" s="24">
        <v>0</v>
      </c>
      <c r="N103" s="25"/>
      <c r="O103" s="4">
        <v>256.2</v>
      </c>
      <c r="P103" s="3">
        <v>1</v>
      </c>
    </row>
    <row r="104" spans="1:16" customFormat="1" x14ac:dyDescent="0.25">
      <c r="A104" s="2" t="s">
        <v>172</v>
      </c>
      <c r="B104" s="2" t="s">
        <v>83</v>
      </c>
      <c r="C104" s="2" t="s">
        <v>118</v>
      </c>
      <c r="D104" s="2" t="s">
        <v>117</v>
      </c>
      <c r="E104" s="2" t="s">
        <v>121</v>
      </c>
      <c r="F104" s="24">
        <v>15000</v>
      </c>
      <c r="G104" s="24">
        <v>0</v>
      </c>
      <c r="H104" s="24">
        <v>15000</v>
      </c>
      <c r="I104" s="4">
        <v>0</v>
      </c>
      <c r="J104" s="4">
        <v>0</v>
      </c>
      <c r="K104" s="5">
        <v>0</v>
      </c>
      <c r="L104" s="25"/>
      <c r="M104" s="24">
        <v>0</v>
      </c>
      <c r="N104" s="25"/>
      <c r="O104" s="4">
        <v>15000</v>
      </c>
      <c r="P104" s="3">
        <v>1</v>
      </c>
    </row>
    <row r="105" spans="1:16" customFormat="1" x14ac:dyDescent="0.25">
      <c r="A105" s="2" t="s">
        <v>172</v>
      </c>
      <c r="B105" s="2" t="s">
        <v>83</v>
      </c>
      <c r="C105" s="2" t="s">
        <v>118</v>
      </c>
      <c r="D105" s="2" t="s">
        <v>117</v>
      </c>
      <c r="E105" s="2" t="s">
        <v>120</v>
      </c>
      <c r="F105" s="24">
        <v>420</v>
      </c>
      <c r="G105" s="24">
        <v>0</v>
      </c>
      <c r="H105" s="24">
        <v>420</v>
      </c>
      <c r="I105" s="4">
        <v>0</v>
      </c>
      <c r="J105" s="4">
        <v>0</v>
      </c>
      <c r="K105" s="5">
        <v>0</v>
      </c>
      <c r="L105" s="25"/>
      <c r="M105" s="24">
        <v>0</v>
      </c>
      <c r="N105" s="25"/>
      <c r="O105" s="4">
        <v>420</v>
      </c>
      <c r="P105" s="3">
        <v>1</v>
      </c>
    </row>
    <row r="106" spans="1:16" customFormat="1" x14ac:dyDescent="0.25">
      <c r="A106" s="2" t="s">
        <v>171</v>
      </c>
      <c r="B106" s="2" t="s">
        <v>95</v>
      </c>
      <c r="C106" s="2" t="s">
        <v>118</v>
      </c>
      <c r="D106" s="2" t="s">
        <v>117</v>
      </c>
      <c r="E106" s="2" t="s">
        <v>121</v>
      </c>
      <c r="F106" s="24">
        <v>24800</v>
      </c>
      <c r="G106" s="24">
        <v>0</v>
      </c>
      <c r="H106" s="24">
        <v>24800</v>
      </c>
      <c r="I106" s="4">
        <v>0</v>
      </c>
      <c r="J106" s="4">
        <v>3500</v>
      </c>
      <c r="K106" s="5">
        <v>0</v>
      </c>
      <c r="L106" s="25"/>
      <c r="M106" s="24">
        <v>3500</v>
      </c>
      <c r="N106" s="25"/>
      <c r="O106" s="4">
        <v>21300</v>
      </c>
      <c r="P106" s="3">
        <v>0.85887100000000005</v>
      </c>
    </row>
    <row r="107" spans="1:16" customFormat="1" x14ac:dyDescent="0.25">
      <c r="A107" s="2" t="s">
        <v>171</v>
      </c>
      <c r="B107" s="2" t="s">
        <v>95</v>
      </c>
      <c r="C107" s="2" t="s">
        <v>118</v>
      </c>
      <c r="D107" s="2" t="s">
        <v>117</v>
      </c>
      <c r="E107" s="2" t="s">
        <v>120</v>
      </c>
      <c r="F107" s="24">
        <v>694.4</v>
      </c>
      <c r="G107" s="24">
        <v>0</v>
      </c>
      <c r="H107" s="24">
        <v>694.4</v>
      </c>
      <c r="I107" s="4">
        <v>0</v>
      </c>
      <c r="J107" s="4">
        <v>0</v>
      </c>
      <c r="K107" s="5">
        <v>0</v>
      </c>
      <c r="L107" s="25"/>
      <c r="M107" s="24">
        <v>0</v>
      </c>
      <c r="N107" s="25"/>
      <c r="O107" s="4">
        <v>694.4</v>
      </c>
      <c r="P107" s="3">
        <v>1</v>
      </c>
    </row>
    <row r="108" spans="1:16" customFormat="1" x14ac:dyDescent="0.25">
      <c r="A108" s="2" t="s">
        <v>170</v>
      </c>
      <c r="B108" s="2" t="s">
        <v>84</v>
      </c>
      <c r="C108" s="2" t="s">
        <v>118</v>
      </c>
      <c r="D108" s="2" t="s">
        <v>117</v>
      </c>
      <c r="E108" s="2" t="s">
        <v>121</v>
      </c>
      <c r="F108" s="24">
        <v>750</v>
      </c>
      <c r="G108" s="24">
        <v>0</v>
      </c>
      <c r="H108" s="24">
        <v>750</v>
      </c>
      <c r="I108" s="4">
        <v>0</v>
      </c>
      <c r="J108" s="4">
        <v>0</v>
      </c>
      <c r="K108" s="5">
        <v>0</v>
      </c>
      <c r="L108" s="25"/>
      <c r="M108" s="24">
        <v>0</v>
      </c>
      <c r="N108" s="25"/>
      <c r="O108" s="4">
        <v>750</v>
      </c>
      <c r="P108" s="3">
        <v>1</v>
      </c>
    </row>
    <row r="109" spans="1:16" customFormat="1" x14ac:dyDescent="0.25">
      <c r="A109" s="2" t="s">
        <v>170</v>
      </c>
      <c r="B109" s="2" t="s">
        <v>84</v>
      </c>
      <c r="C109" s="2" t="s">
        <v>118</v>
      </c>
      <c r="D109" s="2" t="s">
        <v>117</v>
      </c>
      <c r="E109" s="2" t="s">
        <v>120</v>
      </c>
      <c r="F109" s="24">
        <v>2450.14</v>
      </c>
      <c r="G109" s="24">
        <v>0</v>
      </c>
      <c r="H109" s="24">
        <v>2450.14</v>
      </c>
      <c r="I109" s="4">
        <v>0</v>
      </c>
      <c r="J109" s="4">
        <v>0</v>
      </c>
      <c r="K109" s="5">
        <v>0</v>
      </c>
      <c r="L109" s="25"/>
      <c r="M109" s="24">
        <v>0</v>
      </c>
      <c r="N109" s="25"/>
      <c r="O109" s="4">
        <v>2450.14</v>
      </c>
      <c r="P109" s="3">
        <v>1</v>
      </c>
    </row>
    <row r="110" spans="1:16" customFormat="1" x14ac:dyDescent="0.25">
      <c r="A110" s="2" t="s">
        <v>170</v>
      </c>
      <c r="B110" s="2" t="s">
        <v>84</v>
      </c>
      <c r="C110" s="2" t="s">
        <v>118</v>
      </c>
      <c r="D110" s="2" t="s">
        <v>117</v>
      </c>
      <c r="E110" s="2" t="s">
        <v>116</v>
      </c>
      <c r="F110" s="24">
        <v>86755</v>
      </c>
      <c r="G110" s="24">
        <v>0</v>
      </c>
      <c r="H110" s="24">
        <v>86755</v>
      </c>
      <c r="I110" s="4">
        <v>1966.7</v>
      </c>
      <c r="J110" s="4">
        <v>44073</v>
      </c>
      <c r="K110" s="5">
        <v>0</v>
      </c>
      <c r="L110" s="25"/>
      <c r="M110" s="24">
        <v>46039.7</v>
      </c>
      <c r="N110" s="25"/>
      <c r="O110" s="4">
        <v>40715.300000000003</v>
      </c>
      <c r="P110" s="3">
        <v>0.46931400000000001</v>
      </c>
    </row>
    <row r="111" spans="1:16" customFormat="1" x14ac:dyDescent="0.25">
      <c r="A111" s="2" t="s">
        <v>169</v>
      </c>
      <c r="B111" s="2" t="s">
        <v>66</v>
      </c>
      <c r="C111" s="2" t="s">
        <v>118</v>
      </c>
      <c r="D111" s="2" t="s">
        <v>117</v>
      </c>
      <c r="E111" s="2" t="s">
        <v>121</v>
      </c>
      <c r="F111" s="24">
        <v>400</v>
      </c>
      <c r="G111" s="24">
        <v>0</v>
      </c>
      <c r="H111" s="24">
        <v>400</v>
      </c>
      <c r="I111" s="4">
        <v>0</v>
      </c>
      <c r="J111" s="4">
        <v>0</v>
      </c>
      <c r="K111" s="5">
        <v>0</v>
      </c>
      <c r="L111" s="25"/>
      <c r="M111" s="24">
        <v>0</v>
      </c>
      <c r="N111" s="25"/>
      <c r="O111" s="4">
        <v>400</v>
      </c>
      <c r="P111" s="3">
        <v>1</v>
      </c>
    </row>
    <row r="112" spans="1:16" customFormat="1" x14ac:dyDescent="0.25">
      <c r="A112" s="2" t="s">
        <v>169</v>
      </c>
      <c r="B112" s="2" t="s">
        <v>66</v>
      </c>
      <c r="C112" s="2" t="s">
        <v>118</v>
      </c>
      <c r="D112" s="2" t="s">
        <v>117</v>
      </c>
      <c r="E112" s="2" t="s">
        <v>120</v>
      </c>
      <c r="F112" s="24">
        <v>3248.62</v>
      </c>
      <c r="G112" s="24">
        <v>0</v>
      </c>
      <c r="H112" s="24">
        <v>3248.62</v>
      </c>
      <c r="I112" s="4">
        <v>0</v>
      </c>
      <c r="J112" s="4">
        <v>0</v>
      </c>
      <c r="K112" s="5">
        <v>0</v>
      </c>
      <c r="L112" s="25"/>
      <c r="M112" s="24">
        <v>0</v>
      </c>
      <c r="N112" s="25"/>
      <c r="O112" s="4">
        <v>3248.62</v>
      </c>
      <c r="P112" s="3">
        <v>1</v>
      </c>
    </row>
    <row r="113" spans="1:16" customFormat="1" x14ac:dyDescent="0.25">
      <c r="A113" s="2" t="s">
        <v>169</v>
      </c>
      <c r="B113" s="2" t="s">
        <v>66</v>
      </c>
      <c r="C113" s="2" t="s">
        <v>118</v>
      </c>
      <c r="D113" s="2" t="s">
        <v>117</v>
      </c>
      <c r="E113" s="2" t="s">
        <v>116</v>
      </c>
      <c r="F113" s="24">
        <v>115622</v>
      </c>
      <c r="G113" s="24">
        <v>0</v>
      </c>
      <c r="H113" s="24">
        <v>115622</v>
      </c>
      <c r="I113" s="4">
        <v>1721.57</v>
      </c>
      <c r="J113" s="4">
        <v>55565.27</v>
      </c>
      <c r="K113" s="5">
        <v>0</v>
      </c>
      <c r="L113" s="25"/>
      <c r="M113" s="24">
        <v>57286.84</v>
      </c>
      <c r="N113" s="25"/>
      <c r="O113" s="4">
        <v>58335.16</v>
      </c>
      <c r="P113" s="3">
        <v>0.50453300000000001</v>
      </c>
    </row>
    <row r="114" spans="1:16" customFormat="1" x14ac:dyDescent="0.25">
      <c r="A114" s="2" t="s">
        <v>168</v>
      </c>
      <c r="B114" s="2" t="s">
        <v>67</v>
      </c>
      <c r="C114" s="2" t="s">
        <v>118</v>
      </c>
      <c r="D114" s="2" t="s">
        <v>117</v>
      </c>
      <c r="E114" s="2" t="s">
        <v>121</v>
      </c>
      <c r="F114" s="24">
        <v>8000</v>
      </c>
      <c r="G114" s="24">
        <v>0</v>
      </c>
      <c r="H114" s="24">
        <v>8000</v>
      </c>
      <c r="I114" s="4">
        <v>0</v>
      </c>
      <c r="J114" s="4">
        <v>0</v>
      </c>
      <c r="K114" s="5">
        <v>0</v>
      </c>
      <c r="L114" s="25"/>
      <c r="M114" s="24">
        <v>0</v>
      </c>
      <c r="N114" s="25"/>
      <c r="O114" s="4">
        <v>8000</v>
      </c>
      <c r="P114" s="3">
        <v>1</v>
      </c>
    </row>
    <row r="115" spans="1:16" customFormat="1" x14ac:dyDescent="0.25">
      <c r="A115" s="2" t="s">
        <v>168</v>
      </c>
      <c r="B115" s="2" t="s">
        <v>67</v>
      </c>
      <c r="C115" s="2" t="s">
        <v>118</v>
      </c>
      <c r="D115" s="2" t="s">
        <v>117</v>
      </c>
      <c r="E115" s="2" t="s">
        <v>120</v>
      </c>
      <c r="F115" s="24">
        <v>224</v>
      </c>
      <c r="G115" s="24">
        <v>0</v>
      </c>
      <c r="H115" s="24">
        <v>224</v>
      </c>
      <c r="I115" s="4">
        <v>0</v>
      </c>
      <c r="J115" s="4">
        <v>0</v>
      </c>
      <c r="K115" s="5">
        <v>0</v>
      </c>
      <c r="L115" s="25"/>
      <c r="M115" s="24">
        <v>0</v>
      </c>
      <c r="N115" s="25"/>
      <c r="O115" s="4">
        <v>224</v>
      </c>
      <c r="P115" s="3">
        <v>1</v>
      </c>
    </row>
    <row r="116" spans="1:16" customFormat="1" x14ac:dyDescent="0.25">
      <c r="A116" s="2" t="s">
        <v>167</v>
      </c>
      <c r="B116" s="2" t="s">
        <v>68</v>
      </c>
      <c r="C116" s="2" t="s">
        <v>118</v>
      </c>
      <c r="D116" s="2" t="s">
        <v>117</v>
      </c>
      <c r="E116" s="2" t="s">
        <v>121</v>
      </c>
      <c r="F116" s="24">
        <v>47500</v>
      </c>
      <c r="G116" s="24">
        <v>0</v>
      </c>
      <c r="H116" s="24">
        <v>47500</v>
      </c>
      <c r="I116" s="4">
        <v>0</v>
      </c>
      <c r="J116" s="4">
        <v>0</v>
      </c>
      <c r="K116" s="5">
        <v>0</v>
      </c>
      <c r="L116" s="25"/>
      <c r="M116" s="24">
        <v>0</v>
      </c>
      <c r="N116" s="25"/>
      <c r="O116" s="4">
        <v>47500</v>
      </c>
      <c r="P116" s="3">
        <v>1</v>
      </c>
    </row>
    <row r="117" spans="1:16" customFormat="1" x14ac:dyDescent="0.25">
      <c r="A117" s="2" t="s">
        <v>167</v>
      </c>
      <c r="B117" s="2" t="s">
        <v>68</v>
      </c>
      <c r="C117" s="2" t="s">
        <v>118</v>
      </c>
      <c r="D117" s="2" t="s">
        <v>117</v>
      </c>
      <c r="E117" s="2" t="s">
        <v>120</v>
      </c>
      <c r="F117" s="24">
        <v>3423.28</v>
      </c>
      <c r="G117" s="24">
        <v>0</v>
      </c>
      <c r="H117" s="24">
        <v>3423.28</v>
      </c>
      <c r="I117" s="4">
        <v>0</v>
      </c>
      <c r="J117" s="4">
        <v>0</v>
      </c>
      <c r="K117" s="5">
        <v>0</v>
      </c>
      <c r="L117" s="25"/>
      <c r="M117" s="24">
        <v>0</v>
      </c>
      <c r="N117" s="25"/>
      <c r="O117" s="4">
        <v>3423.28</v>
      </c>
      <c r="P117" s="3">
        <v>1</v>
      </c>
    </row>
    <row r="118" spans="1:16" customFormat="1" x14ac:dyDescent="0.25">
      <c r="A118" s="2" t="s">
        <v>167</v>
      </c>
      <c r="B118" s="2" t="s">
        <v>68</v>
      </c>
      <c r="C118" s="2" t="s">
        <v>118</v>
      </c>
      <c r="D118" s="2" t="s">
        <v>117</v>
      </c>
      <c r="E118" s="2" t="s">
        <v>116</v>
      </c>
      <c r="F118" s="24">
        <v>74760</v>
      </c>
      <c r="G118" s="24">
        <v>0</v>
      </c>
      <c r="H118" s="24">
        <v>74760</v>
      </c>
      <c r="I118" s="4">
        <v>0</v>
      </c>
      <c r="J118" s="4">
        <v>4566.6000000000004</v>
      </c>
      <c r="K118" s="5">
        <v>0</v>
      </c>
      <c r="L118" s="25"/>
      <c r="M118" s="24">
        <v>4566.6000000000004</v>
      </c>
      <c r="N118" s="25"/>
      <c r="O118" s="4">
        <v>70193.399999999994</v>
      </c>
      <c r="P118" s="3">
        <v>0.938917</v>
      </c>
    </row>
    <row r="119" spans="1:16" customFormat="1" x14ac:dyDescent="0.25">
      <c r="A119" s="2" t="s">
        <v>166</v>
      </c>
      <c r="B119" s="2" t="s">
        <v>85</v>
      </c>
      <c r="C119" s="2" t="s">
        <v>118</v>
      </c>
      <c r="D119" s="2" t="s">
        <v>117</v>
      </c>
      <c r="E119" s="2" t="s">
        <v>121</v>
      </c>
      <c r="F119" s="24">
        <v>3400</v>
      </c>
      <c r="G119" s="24">
        <v>0</v>
      </c>
      <c r="H119" s="24">
        <v>3400</v>
      </c>
      <c r="I119" s="4">
        <v>0</v>
      </c>
      <c r="J119" s="4">
        <v>0</v>
      </c>
      <c r="K119" s="5">
        <v>0</v>
      </c>
      <c r="L119" s="25"/>
      <c r="M119" s="24">
        <v>0</v>
      </c>
      <c r="N119" s="25"/>
      <c r="O119" s="4">
        <v>3400</v>
      </c>
      <c r="P119" s="3">
        <v>1</v>
      </c>
    </row>
    <row r="120" spans="1:16" customFormat="1" x14ac:dyDescent="0.25">
      <c r="A120" s="2" t="s">
        <v>166</v>
      </c>
      <c r="B120" s="2" t="s">
        <v>85</v>
      </c>
      <c r="C120" s="2" t="s">
        <v>118</v>
      </c>
      <c r="D120" s="2" t="s">
        <v>117</v>
      </c>
      <c r="E120" s="2" t="s">
        <v>120</v>
      </c>
      <c r="F120" s="24">
        <v>95.2</v>
      </c>
      <c r="G120" s="24">
        <v>0</v>
      </c>
      <c r="H120" s="24">
        <v>95.2</v>
      </c>
      <c r="I120" s="4">
        <v>0</v>
      </c>
      <c r="J120" s="4">
        <v>0</v>
      </c>
      <c r="K120" s="5">
        <v>0</v>
      </c>
      <c r="L120" s="25"/>
      <c r="M120" s="24">
        <v>0</v>
      </c>
      <c r="N120" s="25"/>
      <c r="O120" s="4">
        <v>95.2</v>
      </c>
      <c r="P120" s="3">
        <v>1</v>
      </c>
    </row>
    <row r="121" spans="1:16" customFormat="1" x14ac:dyDescent="0.25">
      <c r="A121" s="2" t="s">
        <v>165</v>
      </c>
      <c r="B121" s="2" t="s">
        <v>69</v>
      </c>
      <c r="C121" s="2" t="s">
        <v>118</v>
      </c>
      <c r="D121" s="2" t="s">
        <v>117</v>
      </c>
      <c r="E121" s="2" t="s">
        <v>121</v>
      </c>
      <c r="F121" s="24">
        <v>30000</v>
      </c>
      <c r="G121" s="24">
        <v>0</v>
      </c>
      <c r="H121" s="24">
        <v>30000</v>
      </c>
      <c r="I121" s="4">
        <v>0</v>
      </c>
      <c r="J121" s="4">
        <v>4500</v>
      </c>
      <c r="K121" s="5">
        <v>0</v>
      </c>
      <c r="L121" s="25"/>
      <c r="M121" s="24">
        <v>4500</v>
      </c>
      <c r="N121" s="25"/>
      <c r="O121" s="4">
        <v>25500</v>
      </c>
      <c r="P121" s="3">
        <v>0.85</v>
      </c>
    </row>
    <row r="122" spans="1:16" customFormat="1" x14ac:dyDescent="0.25">
      <c r="A122" s="2" t="s">
        <v>165</v>
      </c>
      <c r="B122" s="2" t="s">
        <v>69</v>
      </c>
      <c r="C122" s="2" t="s">
        <v>118</v>
      </c>
      <c r="D122" s="2" t="s">
        <v>117</v>
      </c>
      <c r="E122" s="2" t="s">
        <v>120</v>
      </c>
      <c r="F122" s="24">
        <v>840</v>
      </c>
      <c r="G122" s="24">
        <v>0</v>
      </c>
      <c r="H122" s="24">
        <v>840</v>
      </c>
      <c r="I122" s="4">
        <v>0</v>
      </c>
      <c r="J122" s="4">
        <v>0</v>
      </c>
      <c r="K122" s="5">
        <v>0</v>
      </c>
      <c r="L122" s="25"/>
      <c r="M122" s="24">
        <v>0</v>
      </c>
      <c r="N122" s="25"/>
      <c r="O122" s="4">
        <v>840</v>
      </c>
      <c r="P122" s="3">
        <v>1</v>
      </c>
    </row>
    <row r="123" spans="1:16" customFormat="1" x14ac:dyDescent="0.25">
      <c r="A123" s="2" t="s">
        <v>164</v>
      </c>
      <c r="B123" s="2" t="s">
        <v>70</v>
      </c>
      <c r="C123" s="2" t="s">
        <v>118</v>
      </c>
      <c r="D123" s="2" t="s">
        <v>117</v>
      </c>
      <c r="E123" s="2" t="s">
        <v>121</v>
      </c>
      <c r="F123" s="24">
        <v>172000</v>
      </c>
      <c r="G123" s="24">
        <v>0</v>
      </c>
      <c r="H123" s="24">
        <v>172000</v>
      </c>
      <c r="I123" s="4">
        <v>0</v>
      </c>
      <c r="J123" s="4">
        <v>20222.21</v>
      </c>
      <c r="K123" s="5">
        <v>0</v>
      </c>
      <c r="L123" s="25"/>
      <c r="M123" s="24">
        <v>20222.21</v>
      </c>
      <c r="N123" s="25"/>
      <c r="O123" s="4">
        <v>151777.79</v>
      </c>
      <c r="P123" s="3">
        <v>0.88242900000000002</v>
      </c>
    </row>
    <row r="124" spans="1:16" customFormat="1" x14ac:dyDescent="0.25">
      <c r="A124" s="2" t="s">
        <v>164</v>
      </c>
      <c r="B124" s="2" t="s">
        <v>70</v>
      </c>
      <c r="C124" s="2" t="s">
        <v>118</v>
      </c>
      <c r="D124" s="2" t="s">
        <v>117</v>
      </c>
      <c r="E124" s="2" t="s">
        <v>120</v>
      </c>
      <c r="F124" s="24">
        <v>4816</v>
      </c>
      <c r="G124" s="24">
        <v>0</v>
      </c>
      <c r="H124" s="24">
        <v>4816</v>
      </c>
      <c r="I124" s="4">
        <v>0</v>
      </c>
      <c r="J124" s="4">
        <v>0</v>
      </c>
      <c r="K124" s="5">
        <v>0</v>
      </c>
      <c r="L124" s="25"/>
      <c r="M124" s="24">
        <v>0</v>
      </c>
      <c r="N124" s="25"/>
      <c r="O124" s="4">
        <v>4816</v>
      </c>
      <c r="P124" s="3">
        <v>1</v>
      </c>
    </row>
    <row r="125" spans="1:16" customFormat="1" x14ac:dyDescent="0.25">
      <c r="A125" s="2" t="s">
        <v>163</v>
      </c>
      <c r="B125" s="2" t="s">
        <v>86</v>
      </c>
      <c r="C125" s="2" t="s">
        <v>118</v>
      </c>
      <c r="D125" s="2" t="s">
        <v>117</v>
      </c>
      <c r="E125" s="2" t="s">
        <v>121</v>
      </c>
      <c r="F125" s="24">
        <v>3216</v>
      </c>
      <c r="G125" s="24">
        <v>0</v>
      </c>
      <c r="H125" s="24">
        <v>3216</v>
      </c>
      <c r="I125" s="4">
        <v>0</v>
      </c>
      <c r="J125" s="4">
        <v>0</v>
      </c>
      <c r="K125" s="5">
        <v>0</v>
      </c>
      <c r="L125" s="25"/>
      <c r="M125" s="24">
        <v>0</v>
      </c>
      <c r="N125" s="25"/>
      <c r="O125" s="4">
        <v>3216</v>
      </c>
      <c r="P125" s="3">
        <v>1</v>
      </c>
    </row>
    <row r="126" spans="1:16" customFormat="1" x14ac:dyDescent="0.25">
      <c r="A126" s="2" t="s">
        <v>163</v>
      </c>
      <c r="B126" s="2" t="s">
        <v>86</v>
      </c>
      <c r="C126" s="2" t="s">
        <v>118</v>
      </c>
      <c r="D126" s="2" t="s">
        <v>117</v>
      </c>
      <c r="E126" s="2" t="s">
        <v>120</v>
      </c>
      <c r="F126" s="24">
        <v>90.05</v>
      </c>
      <c r="G126" s="24">
        <v>0</v>
      </c>
      <c r="H126" s="24">
        <v>90.05</v>
      </c>
      <c r="I126" s="4">
        <v>0</v>
      </c>
      <c r="J126" s="4">
        <v>0</v>
      </c>
      <c r="K126" s="5">
        <v>0</v>
      </c>
      <c r="L126" s="25"/>
      <c r="M126" s="24">
        <v>0</v>
      </c>
      <c r="N126" s="25"/>
      <c r="O126" s="4">
        <v>90.05</v>
      </c>
      <c r="P126" s="3">
        <v>1</v>
      </c>
    </row>
    <row r="127" spans="1:16" customFormat="1" x14ac:dyDescent="0.25">
      <c r="A127" s="2" t="s">
        <v>162</v>
      </c>
      <c r="B127" s="2" t="s">
        <v>71</v>
      </c>
      <c r="C127" s="2" t="s">
        <v>118</v>
      </c>
      <c r="D127" s="2" t="s">
        <v>117</v>
      </c>
      <c r="E127" s="2" t="s">
        <v>121</v>
      </c>
      <c r="F127" s="24">
        <v>14000</v>
      </c>
      <c r="G127" s="24">
        <v>0</v>
      </c>
      <c r="H127" s="24">
        <v>14000</v>
      </c>
      <c r="I127" s="4">
        <v>0</v>
      </c>
      <c r="J127" s="4">
        <v>0</v>
      </c>
      <c r="K127" s="5">
        <v>0</v>
      </c>
      <c r="L127" s="25"/>
      <c r="M127" s="24">
        <v>0</v>
      </c>
      <c r="N127" s="25"/>
      <c r="O127" s="4">
        <v>14000</v>
      </c>
      <c r="P127" s="3">
        <v>1</v>
      </c>
    </row>
    <row r="128" spans="1:16" customFormat="1" x14ac:dyDescent="0.25">
      <c r="A128" s="2" t="s">
        <v>162</v>
      </c>
      <c r="B128" s="2" t="s">
        <v>71</v>
      </c>
      <c r="C128" s="2" t="s">
        <v>118</v>
      </c>
      <c r="D128" s="2" t="s">
        <v>117</v>
      </c>
      <c r="E128" s="2" t="s">
        <v>120</v>
      </c>
      <c r="F128" s="24">
        <v>392</v>
      </c>
      <c r="G128" s="24">
        <v>0</v>
      </c>
      <c r="H128" s="24">
        <v>392</v>
      </c>
      <c r="I128" s="4">
        <v>0</v>
      </c>
      <c r="J128" s="4">
        <v>0</v>
      </c>
      <c r="K128" s="5">
        <v>0</v>
      </c>
      <c r="L128" s="25"/>
      <c r="M128" s="24">
        <v>0</v>
      </c>
      <c r="N128" s="25"/>
      <c r="O128" s="4">
        <v>392</v>
      </c>
      <c r="P128" s="3">
        <v>1</v>
      </c>
    </row>
    <row r="129" spans="1:16" customFormat="1" x14ac:dyDescent="0.25">
      <c r="A129" s="2" t="s">
        <v>162</v>
      </c>
      <c r="B129" s="2" t="s">
        <v>71</v>
      </c>
      <c r="C129" s="2" t="s">
        <v>118</v>
      </c>
      <c r="D129" s="2" t="s">
        <v>117</v>
      </c>
      <c r="E129" s="2" t="s">
        <v>116</v>
      </c>
      <c r="F129" s="24">
        <v>0</v>
      </c>
      <c r="G129" s="24">
        <v>0</v>
      </c>
      <c r="H129" s="24">
        <v>0</v>
      </c>
      <c r="I129" s="4">
        <v>0</v>
      </c>
      <c r="J129" s="4">
        <v>65.599999999999994</v>
      </c>
      <c r="K129" s="5">
        <v>0</v>
      </c>
      <c r="L129" s="25"/>
      <c r="M129" s="24">
        <v>65.599999999999994</v>
      </c>
      <c r="N129" s="25"/>
      <c r="O129" s="4">
        <v>-65.599999999999994</v>
      </c>
      <c r="P129" s="3">
        <v>0</v>
      </c>
    </row>
    <row r="130" spans="1:16" customFormat="1" x14ac:dyDescent="0.25">
      <c r="A130" s="2" t="s">
        <v>161</v>
      </c>
      <c r="B130" s="2" t="s">
        <v>72</v>
      </c>
      <c r="C130" s="2" t="s">
        <v>118</v>
      </c>
      <c r="D130" s="2" t="s">
        <v>117</v>
      </c>
      <c r="E130" s="2" t="s">
        <v>121</v>
      </c>
      <c r="F130" s="24">
        <v>14500</v>
      </c>
      <c r="G130" s="24">
        <v>0</v>
      </c>
      <c r="H130" s="24">
        <v>14500</v>
      </c>
      <c r="I130" s="4">
        <v>0</v>
      </c>
      <c r="J130" s="4">
        <v>0</v>
      </c>
      <c r="K130" s="5">
        <v>0</v>
      </c>
      <c r="L130" s="25"/>
      <c r="M130" s="24">
        <v>0</v>
      </c>
      <c r="N130" s="25"/>
      <c r="O130" s="4">
        <v>14500</v>
      </c>
      <c r="P130" s="3">
        <v>1</v>
      </c>
    </row>
    <row r="131" spans="1:16" customFormat="1" x14ac:dyDescent="0.25">
      <c r="A131" s="2" t="s">
        <v>161</v>
      </c>
      <c r="B131" s="2" t="s">
        <v>72</v>
      </c>
      <c r="C131" s="2" t="s">
        <v>118</v>
      </c>
      <c r="D131" s="2" t="s">
        <v>117</v>
      </c>
      <c r="E131" s="2" t="s">
        <v>120</v>
      </c>
      <c r="F131" s="24">
        <v>642.88</v>
      </c>
      <c r="G131" s="24">
        <v>0</v>
      </c>
      <c r="H131" s="24">
        <v>642.88</v>
      </c>
      <c r="I131" s="4">
        <v>0</v>
      </c>
      <c r="J131" s="4">
        <v>0</v>
      </c>
      <c r="K131" s="5">
        <v>0</v>
      </c>
      <c r="L131" s="25"/>
      <c r="M131" s="24">
        <v>0</v>
      </c>
      <c r="N131" s="25"/>
      <c r="O131" s="4">
        <v>642.88</v>
      </c>
      <c r="P131" s="3">
        <v>1</v>
      </c>
    </row>
    <row r="132" spans="1:16" customFormat="1" x14ac:dyDescent="0.25">
      <c r="A132" s="2" t="s">
        <v>161</v>
      </c>
      <c r="B132" s="2" t="s">
        <v>72</v>
      </c>
      <c r="C132" s="2" t="s">
        <v>118</v>
      </c>
      <c r="D132" s="2" t="s">
        <v>117</v>
      </c>
      <c r="E132" s="2" t="s">
        <v>116</v>
      </c>
      <c r="F132" s="24">
        <v>8460</v>
      </c>
      <c r="G132" s="24">
        <v>0</v>
      </c>
      <c r="H132" s="24">
        <v>8460</v>
      </c>
      <c r="I132" s="4">
        <v>0</v>
      </c>
      <c r="J132" s="4">
        <v>0</v>
      </c>
      <c r="K132" s="5">
        <v>0</v>
      </c>
      <c r="L132" s="25"/>
      <c r="M132" s="24">
        <v>0</v>
      </c>
      <c r="N132" s="25"/>
      <c r="O132" s="4">
        <v>8460</v>
      </c>
      <c r="P132" s="3">
        <v>1</v>
      </c>
    </row>
    <row r="133" spans="1:16" customFormat="1" x14ac:dyDescent="0.25">
      <c r="A133" s="2" t="s">
        <v>160</v>
      </c>
      <c r="B133" s="2" t="s">
        <v>73</v>
      </c>
      <c r="C133" s="2" t="s">
        <v>118</v>
      </c>
      <c r="D133" s="2" t="s">
        <v>117</v>
      </c>
      <c r="E133" s="2" t="s">
        <v>121</v>
      </c>
      <c r="F133" s="24">
        <v>101124</v>
      </c>
      <c r="G133" s="24">
        <v>0</v>
      </c>
      <c r="H133" s="24">
        <v>101124</v>
      </c>
      <c r="I133" s="4">
        <v>0</v>
      </c>
      <c r="J133" s="4">
        <v>20130.82</v>
      </c>
      <c r="K133" s="5">
        <v>0</v>
      </c>
      <c r="L133" s="25"/>
      <c r="M133" s="24">
        <v>20130.82</v>
      </c>
      <c r="N133" s="25"/>
      <c r="O133" s="4">
        <v>80993.179999999993</v>
      </c>
      <c r="P133" s="3">
        <v>0.800929</v>
      </c>
    </row>
    <row r="134" spans="1:16" customFormat="1" x14ac:dyDescent="0.25">
      <c r="A134" s="2" t="s">
        <v>160</v>
      </c>
      <c r="B134" s="2" t="s">
        <v>73</v>
      </c>
      <c r="C134" s="2" t="s">
        <v>118</v>
      </c>
      <c r="D134" s="2" t="s">
        <v>117</v>
      </c>
      <c r="E134" s="2" t="s">
        <v>120</v>
      </c>
      <c r="F134" s="24">
        <v>3991.12</v>
      </c>
      <c r="G134" s="24">
        <v>0</v>
      </c>
      <c r="H134" s="24">
        <v>3991.12</v>
      </c>
      <c r="I134" s="4">
        <v>0</v>
      </c>
      <c r="J134" s="4">
        <v>0</v>
      </c>
      <c r="K134" s="5">
        <v>0</v>
      </c>
      <c r="L134" s="25"/>
      <c r="M134" s="24">
        <v>0</v>
      </c>
      <c r="N134" s="25"/>
      <c r="O134" s="4">
        <v>3991.12</v>
      </c>
      <c r="P134" s="3">
        <v>1</v>
      </c>
    </row>
    <row r="135" spans="1:16" customFormat="1" x14ac:dyDescent="0.25">
      <c r="A135" s="2" t="s">
        <v>160</v>
      </c>
      <c r="B135" s="2" t="s">
        <v>73</v>
      </c>
      <c r="C135" s="2" t="s">
        <v>118</v>
      </c>
      <c r="D135" s="2" t="s">
        <v>117</v>
      </c>
      <c r="E135" s="2" t="s">
        <v>116</v>
      </c>
      <c r="F135" s="24">
        <v>41416</v>
      </c>
      <c r="G135" s="24">
        <v>0</v>
      </c>
      <c r="H135" s="24">
        <v>41416</v>
      </c>
      <c r="I135" s="4">
        <v>88.62</v>
      </c>
      <c r="J135" s="4">
        <v>16666.32</v>
      </c>
      <c r="K135" s="5">
        <v>0</v>
      </c>
      <c r="L135" s="25"/>
      <c r="M135" s="24">
        <v>16754.939999999999</v>
      </c>
      <c r="N135" s="25"/>
      <c r="O135" s="4">
        <v>24661.06</v>
      </c>
      <c r="P135" s="3">
        <v>0.59544799999999998</v>
      </c>
    </row>
    <row r="136" spans="1:16" customFormat="1" x14ac:dyDescent="0.25">
      <c r="A136" s="2" t="s">
        <v>159</v>
      </c>
      <c r="B136" s="2" t="s">
        <v>87</v>
      </c>
      <c r="C136" s="2" t="s">
        <v>118</v>
      </c>
      <c r="D136" s="2" t="s">
        <v>117</v>
      </c>
      <c r="E136" s="2" t="s">
        <v>121</v>
      </c>
      <c r="F136" s="24">
        <v>40500</v>
      </c>
      <c r="G136" s="24">
        <v>0</v>
      </c>
      <c r="H136" s="24">
        <v>40500</v>
      </c>
      <c r="I136" s="4">
        <v>0</v>
      </c>
      <c r="J136" s="4">
        <v>0</v>
      </c>
      <c r="K136" s="5">
        <v>0</v>
      </c>
      <c r="L136" s="25"/>
      <c r="M136" s="24">
        <v>0</v>
      </c>
      <c r="N136" s="25"/>
      <c r="O136" s="4">
        <v>40500</v>
      </c>
      <c r="P136" s="3">
        <v>1</v>
      </c>
    </row>
    <row r="137" spans="1:16" customFormat="1" x14ac:dyDescent="0.25">
      <c r="A137" s="2" t="s">
        <v>159</v>
      </c>
      <c r="B137" s="2" t="s">
        <v>87</v>
      </c>
      <c r="C137" s="2" t="s">
        <v>118</v>
      </c>
      <c r="D137" s="2" t="s">
        <v>117</v>
      </c>
      <c r="E137" s="2" t="s">
        <v>120</v>
      </c>
      <c r="F137" s="24">
        <v>1134</v>
      </c>
      <c r="G137" s="24">
        <v>0</v>
      </c>
      <c r="H137" s="24">
        <v>1134</v>
      </c>
      <c r="I137" s="4">
        <v>0</v>
      </c>
      <c r="J137" s="4">
        <v>0</v>
      </c>
      <c r="K137" s="5">
        <v>0</v>
      </c>
      <c r="L137" s="25"/>
      <c r="M137" s="24">
        <v>0</v>
      </c>
      <c r="N137" s="25"/>
      <c r="O137" s="4">
        <v>1134</v>
      </c>
      <c r="P137" s="3">
        <v>1</v>
      </c>
    </row>
    <row r="138" spans="1:16" customFormat="1" x14ac:dyDescent="0.25">
      <c r="A138" s="2" t="s">
        <v>158</v>
      </c>
      <c r="B138" s="2" t="s">
        <v>96</v>
      </c>
      <c r="C138" s="2" t="s">
        <v>118</v>
      </c>
      <c r="D138" s="2" t="s">
        <v>117</v>
      </c>
      <c r="E138" s="2" t="s">
        <v>121</v>
      </c>
      <c r="F138" s="24">
        <v>7136</v>
      </c>
      <c r="G138" s="24">
        <v>0</v>
      </c>
      <c r="H138" s="24">
        <v>7136</v>
      </c>
      <c r="I138" s="4">
        <v>127.95</v>
      </c>
      <c r="J138" s="4">
        <v>3000</v>
      </c>
      <c r="K138" s="5">
        <v>0</v>
      </c>
      <c r="L138" s="25"/>
      <c r="M138" s="24">
        <v>3127.95</v>
      </c>
      <c r="N138" s="25"/>
      <c r="O138" s="4">
        <v>4008.05</v>
      </c>
      <c r="P138" s="3">
        <v>0.561666</v>
      </c>
    </row>
    <row r="139" spans="1:16" customFormat="1" x14ac:dyDescent="0.25">
      <c r="A139" s="2" t="s">
        <v>158</v>
      </c>
      <c r="B139" s="2" t="s">
        <v>96</v>
      </c>
      <c r="C139" s="2" t="s">
        <v>118</v>
      </c>
      <c r="D139" s="2" t="s">
        <v>117</v>
      </c>
      <c r="E139" s="2" t="s">
        <v>120</v>
      </c>
      <c r="F139" s="24">
        <v>1847.33</v>
      </c>
      <c r="G139" s="24">
        <v>0</v>
      </c>
      <c r="H139" s="24">
        <v>1847.33</v>
      </c>
      <c r="I139" s="4">
        <v>0</v>
      </c>
      <c r="J139" s="4">
        <v>0</v>
      </c>
      <c r="K139" s="5">
        <v>0</v>
      </c>
      <c r="L139" s="25"/>
      <c r="M139" s="24">
        <v>0</v>
      </c>
      <c r="N139" s="25"/>
      <c r="O139" s="4">
        <v>1847.33</v>
      </c>
      <c r="P139" s="3">
        <v>1</v>
      </c>
    </row>
    <row r="140" spans="1:16" customFormat="1" x14ac:dyDescent="0.25">
      <c r="A140" s="2" t="s">
        <v>158</v>
      </c>
      <c r="B140" s="2" t="s">
        <v>96</v>
      </c>
      <c r="C140" s="2" t="s">
        <v>118</v>
      </c>
      <c r="D140" s="2" t="s">
        <v>117</v>
      </c>
      <c r="E140" s="2" t="s">
        <v>116</v>
      </c>
      <c r="F140" s="24">
        <v>58840</v>
      </c>
      <c r="G140" s="24">
        <v>0</v>
      </c>
      <c r="H140" s="24">
        <v>58840</v>
      </c>
      <c r="I140" s="4">
        <v>0</v>
      </c>
      <c r="J140" s="4">
        <v>5428</v>
      </c>
      <c r="K140" s="5">
        <v>0</v>
      </c>
      <c r="L140" s="25"/>
      <c r="M140" s="24">
        <v>5428</v>
      </c>
      <c r="N140" s="25"/>
      <c r="O140" s="4">
        <v>53412</v>
      </c>
      <c r="P140" s="3">
        <v>0.90774999999999995</v>
      </c>
    </row>
    <row r="141" spans="1:16" customFormat="1" x14ac:dyDescent="0.25">
      <c r="A141" s="2" t="s">
        <v>157</v>
      </c>
      <c r="B141" s="2" t="s">
        <v>74</v>
      </c>
      <c r="C141" s="2" t="s">
        <v>118</v>
      </c>
      <c r="D141" s="2" t="s">
        <v>117</v>
      </c>
      <c r="E141" s="2" t="s">
        <v>121</v>
      </c>
      <c r="F141" s="24">
        <v>20000</v>
      </c>
      <c r="G141" s="24">
        <v>0</v>
      </c>
      <c r="H141" s="24">
        <v>20000</v>
      </c>
      <c r="I141" s="4">
        <v>0</v>
      </c>
      <c r="J141" s="4">
        <v>0</v>
      </c>
      <c r="K141" s="5">
        <v>0</v>
      </c>
      <c r="L141" s="25"/>
      <c r="M141" s="24">
        <v>0</v>
      </c>
      <c r="N141" s="25"/>
      <c r="O141" s="4">
        <v>20000</v>
      </c>
      <c r="P141" s="3">
        <v>1</v>
      </c>
    </row>
    <row r="142" spans="1:16" customFormat="1" x14ac:dyDescent="0.25">
      <c r="A142" s="2" t="s">
        <v>157</v>
      </c>
      <c r="B142" s="2" t="s">
        <v>74</v>
      </c>
      <c r="C142" s="2" t="s">
        <v>118</v>
      </c>
      <c r="D142" s="2" t="s">
        <v>117</v>
      </c>
      <c r="E142" s="2" t="s">
        <v>120</v>
      </c>
      <c r="F142" s="24">
        <v>560</v>
      </c>
      <c r="G142" s="24">
        <v>0</v>
      </c>
      <c r="H142" s="24">
        <v>560</v>
      </c>
      <c r="I142" s="4">
        <v>0</v>
      </c>
      <c r="J142" s="4">
        <v>0</v>
      </c>
      <c r="K142" s="5">
        <v>0</v>
      </c>
      <c r="L142" s="25"/>
      <c r="M142" s="24">
        <v>0</v>
      </c>
      <c r="N142" s="25"/>
      <c r="O142" s="4">
        <v>560</v>
      </c>
      <c r="P142" s="3">
        <v>1</v>
      </c>
    </row>
    <row r="143" spans="1:16" customFormat="1" x14ac:dyDescent="0.25">
      <c r="A143" s="2" t="s">
        <v>156</v>
      </c>
      <c r="B143" s="2" t="s">
        <v>223</v>
      </c>
      <c r="C143" s="2" t="s">
        <v>118</v>
      </c>
      <c r="D143" s="2" t="s">
        <v>117</v>
      </c>
      <c r="E143" s="2" t="s">
        <v>121</v>
      </c>
      <c r="F143" s="24">
        <v>1272315</v>
      </c>
      <c r="G143" s="24">
        <v>0</v>
      </c>
      <c r="H143" s="24">
        <v>1272315</v>
      </c>
      <c r="I143" s="4">
        <v>29573.57</v>
      </c>
      <c r="J143" s="4">
        <v>0</v>
      </c>
      <c r="K143" s="5">
        <v>0</v>
      </c>
      <c r="L143" s="25"/>
      <c r="M143" s="24">
        <v>29573.57</v>
      </c>
      <c r="N143" s="25"/>
      <c r="O143" s="4">
        <v>1242741.43</v>
      </c>
      <c r="P143" s="3">
        <v>0.97675599999999996</v>
      </c>
    </row>
    <row r="144" spans="1:16" customFormat="1" x14ac:dyDescent="0.25">
      <c r="A144" s="2" t="s">
        <v>156</v>
      </c>
      <c r="B144" s="2" t="s">
        <v>223</v>
      </c>
      <c r="C144" s="2" t="s">
        <v>118</v>
      </c>
      <c r="D144" s="2" t="s">
        <v>117</v>
      </c>
      <c r="E144" s="2" t="s">
        <v>120</v>
      </c>
      <c r="F144" s="24">
        <v>35624.82</v>
      </c>
      <c r="G144" s="24">
        <v>0</v>
      </c>
      <c r="H144" s="24">
        <v>35624.82</v>
      </c>
      <c r="I144" s="4">
        <v>0</v>
      </c>
      <c r="J144" s="4">
        <v>0</v>
      </c>
      <c r="K144" s="5">
        <v>0</v>
      </c>
      <c r="L144" s="25"/>
      <c r="M144" s="24">
        <v>0</v>
      </c>
      <c r="N144" s="25"/>
      <c r="O144" s="4">
        <v>35624.82</v>
      </c>
      <c r="P144" s="3">
        <v>1</v>
      </c>
    </row>
    <row r="145" spans="1:16" customFormat="1" x14ac:dyDescent="0.25">
      <c r="A145" s="2" t="s">
        <v>155</v>
      </c>
      <c r="B145" s="2" t="s">
        <v>34</v>
      </c>
      <c r="C145" s="2" t="s">
        <v>118</v>
      </c>
      <c r="D145" s="2" t="s">
        <v>117</v>
      </c>
      <c r="E145" s="2" t="s">
        <v>121</v>
      </c>
      <c r="F145" s="24">
        <v>73349</v>
      </c>
      <c r="G145" s="24">
        <v>0</v>
      </c>
      <c r="H145" s="24">
        <v>73349</v>
      </c>
      <c r="I145" s="4">
        <v>0</v>
      </c>
      <c r="J145" s="4">
        <v>0</v>
      </c>
      <c r="K145" s="5">
        <v>0</v>
      </c>
      <c r="L145" s="25"/>
      <c r="M145" s="24">
        <v>0</v>
      </c>
      <c r="N145" s="25"/>
      <c r="O145" s="4">
        <v>73349</v>
      </c>
      <c r="P145" s="3">
        <v>1</v>
      </c>
    </row>
    <row r="146" spans="1:16" customFormat="1" x14ac:dyDescent="0.25">
      <c r="A146" s="2" t="s">
        <v>155</v>
      </c>
      <c r="B146" s="2" t="s">
        <v>34</v>
      </c>
      <c r="C146" s="2" t="s">
        <v>118</v>
      </c>
      <c r="D146" s="2" t="s">
        <v>117</v>
      </c>
      <c r="E146" s="2" t="s">
        <v>120</v>
      </c>
      <c r="F146" s="24">
        <v>2237.4499999999998</v>
      </c>
      <c r="G146" s="24">
        <v>0</v>
      </c>
      <c r="H146" s="24">
        <v>2237.4499999999998</v>
      </c>
      <c r="I146" s="4">
        <v>0</v>
      </c>
      <c r="J146" s="4">
        <v>0</v>
      </c>
      <c r="K146" s="5">
        <v>0</v>
      </c>
      <c r="L146" s="25"/>
      <c r="M146" s="24">
        <v>0</v>
      </c>
      <c r="N146" s="25"/>
      <c r="O146" s="4">
        <v>2237.4499999999998</v>
      </c>
      <c r="P146" s="3">
        <v>1</v>
      </c>
    </row>
    <row r="147" spans="1:16" customFormat="1" x14ac:dyDescent="0.25">
      <c r="A147" s="2" t="s">
        <v>155</v>
      </c>
      <c r="B147" s="2" t="s">
        <v>34</v>
      </c>
      <c r="C147" s="2" t="s">
        <v>118</v>
      </c>
      <c r="D147" s="2" t="s">
        <v>117</v>
      </c>
      <c r="E147" s="2" t="s">
        <v>116</v>
      </c>
      <c r="F147" s="24">
        <v>6560</v>
      </c>
      <c r="G147" s="24">
        <v>0</v>
      </c>
      <c r="H147" s="24">
        <v>6560</v>
      </c>
      <c r="I147" s="4">
        <v>0</v>
      </c>
      <c r="J147" s="4">
        <v>0</v>
      </c>
      <c r="K147" s="5">
        <v>0</v>
      </c>
      <c r="L147" s="25"/>
      <c r="M147" s="24">
        <v>0</v>
      </c>
      <c r="N147" s="25"/>
      <c r="O147" s="4">
        <v>6560</v>
      </c>
      <c r="P147" s="3">
        <v>1</v>
      </c>
    </row>
    <row r="148" spans="1:16" customFormat="1" x14ac:dyDescent="0.25">
      <c r="A148" s="2" t="s">
        <v>154</v>
      </c>
      <c r="B148" s="2" t="s">
        <v>35</v>
      </c>
      <c r="C148" s="2" t="s">
        <v>118</v>
      </c>
      <c r="D148" s="2" t="s">
        <v>117</v>
      </c>
      <c r="E148" s="2" t="s">
        <v>121</v>
      </c>
      <c r="F148" s="24">
        <v>369570</v>
      </c>
      <c r="G148" s="24">
        <v>0</v>
      </c>
      <c r="H148" s="24">
        <v>369570</v>
      </c>
      <c r="I148" s="4">
        <v>0</v>
      </c>
      <c r="J148" s="4">
        <v>17500</v>
      </c>
      <c r="K148" s="5">
        <v>7052.6</v>
      </c>
      <c r="L148" s="25"/>
      <c r="M148" s="24">
        <v>24552.6</v>
      </c>
      <c r="N148" s="25"/>
      <c r="O148" s="4">
        <v>345017.4</v>
      </c>
      <c r="P148" s="3">
        <v>0.93356399999999995</v>
      </c>
    </row>
    <row r="149" spans="1:16" customFormat="1" x14ac:dyDescent="0.25">
      <c r="A149" s="2" t="s">
        <v>154</v>
      </c>
      <c r="B149" s="2" t="s">
        <v>35</v>
      </c>
      <c r="C149" s="2" t="s">
        <v>118</v>
      </c>
      <c r="D149" s="2" t="s">
        <v>117</v>
      </c>
      <c r="E149" s="2" t="s">
        <v>120</v>
      </c>
      <c r="F149" s="24">
        <v>17503.400000000001</v>
      </c>
      <c r="G149" s="24">
        <v>0</v>
      </c>
      <c r="H149" s="24">
        <v>17503.400000000001</v>
      </c>
      <c r="I149" s="4">
        <v>0</v>
      </c>
      <c r="J149" s="4">
        <v>0</v>
      </c>
      <c r="K149" s="5">
        <v>0</v>
      </c>
      <c r="L149" s="25"/>
      <c r="M149" s="24">
        <v>0</v>
      </c>
      <c r="N149" s="25"/>
      <c r="O149" s="4">
        <v>17503.400000000001</v>
      </c>
      <c r="P149" s="3">
        <v>1</v>
      </c>
    </row>
    <row r="150" spans="1:16" customFormat="1" x14ac:dyDescent="0.25">
      <c r="A150" s="2" t="s">
        <v>154</v>
      </c>
      <c r="B150" s="2" t="s">
        <v>35</v>
      </c>
      <c r="C150" s="2" t="s">
        <v>118</v>
      </c>
      <c r="D150" s="2" t="s">
        <v>117</v>
      </c>
      <c r="E150" s="2" t="s">
        <v>116</v>
      </c>
      <c r="F150" s="24">
        <v>76980</v>
      </c>
      <c r="G150" s="24">
        <v>0</v>
      </c>
      <c r="H150" s="24">
        <v>76980</v>
      </c>
      <c r="I150" s="4">
        <v>1174.5</v>
      </c>
      <c r="J150" s="4">
        <v>20296</v>
      </c>
      <c r="K150" s="5">
        <v>0</v>
      </c>
      <c r="L150" s="25"/>
      <c r="M150" s="24">
        <v>21470.5</v>
      </c>
      <c r="N150" s="25"/>
      <c r="O150" s="4">
        <v>55509.5</v>
      </c>
      <c r="P150" s="3">
        <v>0.72109000000000001</v>
      </c>
    </row>
    <row r="151" spans="1:16" customFormat="1" x14ac:dyDescent="0.25">
      <c r="A151" s="2" t="s">
        <v>154</v>
      </c>
      <c r="B151" s="2" t="s">
        <v>35</v>
      </c>
      <c r="C151" s="2" t="s">
        <v>118</v>
      </c>
      <c r="D151" s="2" t="s">
        <v>117</v>
      </c>
      <c r="E151" s="2" t="s">
        <v>123</v>
      </c>
      <c r="F151" s="24">
        <v>5000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0</v>
      </c>
      <c r="N151" s="24">
        <v>0</v>
      </c>
      <c r="O151" s="24">
        <v>0</v>
      </c>
      <c r="P151" s="24">
        <v>0</v>
      </c>
    </row>
    <row r="152" spans="1:16" customFormat="1" x14ac:dyDescent="0.25">
      <c r="A152" s="2" t="s">
        <v>153</v>
      </c>
      <c r="B152" s="2" t="s">
        <v>75</v>
      </c>
      <c r="C152" s="2" t="s">
        <v>118</v>
      </c>
      <c r="D152" s="2" t="s">
        <v>117</v>
      </c>
      <c r="E152" s="2" t="s">
        <v>121</v>
      </c>
      <c r="F152" s="24">
        <v>17000</v>
      </c>
      <c r="G152" s="24">
        <v>0</v>
      </c>
      <c r="H152" s="24">
        <v>17000</v>
      </c>
      <c r="I152" s="4">
        <v>0</v>
      </c>
      <c r="J152" s="4">
        <v>4000</v>
      </c>
      <c r="K152" s="5">
        <v>0</v>
      </c>
      <c r="L152" s="25"/>
      <c r="M152" s="24">
        <v>4000</v>
      </c>
      <c r="N152" s="25"/>
      <c r="O152" s="4">
        <v>13000</v>
      </c>
      <c r="P152" s="3">
        <v>0.764706</v>
      </c>
    </row>
    <row r="153" spans="1:16" customFormat="1" x14ac:dyDescent="0.25">
      <c r="A153" s="2" t="s">
        <v>153</v>
      </c>
      <c r="B153" s="2" t="s">
        <v>75</v>
      </c>
      <c r="C153" s="2" t="s">
        <v>118</v>
      </c>
      <c r="D153" s="2" t="s">
        <v>117</v>
      </c>
      <c r="E153" s="2" t="s">
        <v>120</v>
      </c>
      <c r="F153" s="24">
        <v>2751.97</v>
      </c>
      <c r="G153" s="24">
        <v>0</v>
      </c>
      <c r="H153" s="24">
        <v>2751.97</v>
      </c>
      <c r="I153" s="4">
        <v>0</v>
      </c>
      <c r="J153" s="4">
        <v>0</v>
      </c>
      <c r="K153" s="5">
        <v>0</v>
      </c>
      <c r="L153" s="25"/>
      <c r="M153" s="24">
        <v>0</v>
      </c>
      <c r="N153" s="25"/>
      <c r="O153" s="4">
        <v>2751.97</v>
      </c>
      <c r="P153" s="3">
        <v>1</v>
      </c>
    </row>
    <row r="154" spans="1:16" customFormat="1" x14ac:dyDescent="0.25">
      <c r="A154" s="2" t="s">
        <v>153</v>
      </c>
      <c r="B154" s="2" t="s">
        <v>75</v>
      </c>
      <c r="C154" s="2" t="s">
        <v>118</v>
      </c>
      <c r="D154" s="2" t="s">
        <v>117</v>
      </c>
      <c r="E154" s="2" t="s">
        <v>116</v>
      </c>
      <c r="F154" s="24">
        <v>15035</v>
      </c>
      <c r="G154" s="24">
        <v>0</v>
      </c>
      <c r="H154" s="24">
        <v>15035</v>
      </c>
      <c r="I154" s="4">
        <v>541.38</v>
      </c>
      <c r="J154" s="4">
        <v>8024</v>
      </c>
      <c r="K154" s="5">
        <v>0</v>
      </c>
      <c r="L154" s="25"/>
      <c r="M154" s="24">
        <v>8565.3799999999992</v>
      </c>
      <c r="N154" s="25"/>
      <c r="O154" s="4">
        <v>6469.62</v>
      </c>
      <c r="P154" s="3">
        <v>0.43030400000000002</v>
      </c>
    </row>
    <row r="155" spans="1:16" customFormat="1" x14ac:dyDescent="0.25">
      <c r="A155" s="2" t="s">
        <v>153</v>
      </c>
      <c r="B155" s="2" t="s">
        <v>75</v>
      </c>
      <c r="C155" s="2" t="s">
        <v>118</v>
      </c>
      <c r="D155" s="2" t="s">
        <v>117</v>
      </c>
      <c r="E155" s="2" t="s">
        <v>125</v>
      </c>
      <c r="F155" s="24">
        <v>66249.600000000006</v>
      </c>
      <c r="G155" s="24">
        <v>0</v>
      </c>
      <c r="H155" s="24">
        <v>66249.600000000006</v>
      </c>
      <c r="I155" s="4">
        <v>1848.28</v>
      </c>
      <c r="J155" s="4">
        <v>58451.87</v>
      </c>
      <c r="K155" s="5">
        <v>0</v>
      </c>
      <c r="L155" s="25"/>
      <c r="M155" s="24">
        <v>60300.15</v>
      </c>
      <c r="N155" s="25"/>
      <c r="O155" s="4">
        <v>5949.45</v>
      </c>
      <c r="P155" s="3">
        <v>8.9803999999999995E-2</v>
      </c>
    </row>
    <row r="156" spans="1:16" customFormat="1" x14ac:dyDescent="0.25">
      <c r="A156" s="2" t="s">
        <v>152</v>
      </c>
      <c r="B156" s="2" t="s">
        <v>36</v>
      </c>
      <c r="C156" s="2" t="s">
        <v>118</v>
      </c>
      <c r="D156" s="2" t="s">
        <v>117</v>
      </c>
      <c r="E156" s="2" t="s">
        <v>121</v>
      </c>
      <c r="F156" s="24">
        <v>13420</v>
      </c>
      <c r="G156" s="24">
        <v>0</v>
      </c>
      <c r="H156" s="24">
        <v>13420</v>
      </c>
      <c r="I156" s="4">
        <v>0</v>
      </c>
      <c r="J156" s="4">
        <v>0</v>
      </c>
      <c r="K156" s="5">
        <v>0</v>
      </c>
      <c r="L156" s="25"/>
      <c r="M156" s="24">
        <v>0</v>
      </c>
      <c r="N156" s="25"/>
      <c r="O156" s="4">
        <v>13420</v>
      </c>
      <c r="P156" s="3">
        <v>1</v>
      </c>
    </row>
    <row r="157" spans="1:16" customFormat="1" x14ac:dyDescent="0.25">
      <c r="A157" s="2" t="s">
        <v>152</v>
      </c>
      <c r="B157" s="2" t="s">
        <v>36</v>
      </c>
      <c r="C157" s="2" t="s">
        <v>118</v>
      </c>
      <c r="D157" s="2" t="s">
        <v>117</v>
      </c>
      <c r="E157" s="2" t="s">
        <v>120</v>
      </c>
      <c r="F157" s="24">
        <v>6211.23</v>
      </c>
      <c r="G157" s="24">
        <v>0</v>
      </c>
      <c r="H157" s="24">
        <v>6211.23</v>
      </c>
      <c r="I157" s="4">
        <v>0</v>
      </c>
      <c r="J157" s="4">
        <v>0</v>
      </c>
      <c r="K157" s="5">
        <v>0</v>
      </c>
      <c r="L157" s="25"/>
      <c r="M157" s="24">
        <v>0</v>
      </c>
      <c r="N157" s="25"/>
      <c r="O157" s="4">
        <v>6211.23</v>
      </c>
      <c r="P157" s="3">
        <v>1</v>
      </c>
    </row>
    <row r="158" spans="1:16" customFormat="1" x14ac:dyDescent="0.25">
      <c r="A158" s="2" t="s">
        <v>152</v>
      </c>
      <c r="B158" s="2" t="s">
        <v>36</v>
      </c>
      <c r="C158" s="2" t="s">
        <v>118</v>
      </c>
      <c r="D158" s="2" t="s">
        <v>117</v>
      </c>
      <c r="E158" s="2" t="s">
        <v>116</v>
      </c>
      <c r="F158" s="24">
        <v>6170</v>
      </c>
      <c r="G158" s="24">
        <v>0</v>
      </c>
      <c r="H158" s="24">
        <v>6170</v>
      </c>
      <c r="I158" s="4">
        <v>0</v>
      </c>
      <c r="J158" s="4">
        <v>0</v>
      </c>
      <c r="K158" s="5">
        <v>0</v>
      </c>
      <c r="L158" s="25"/>
      <c r="M158" s="24">
        <v>0</v>
      </c>
      <c r="N158" s="25"/>
      <c r="O158" s="4">
        <v>6170</v>
      </c>
      <c r="P158" s="3">
        <v>1</v>
      </c>
    </row>
    <row r="159" spans="1:16" customFormat="1" x14ac:dyDescent="0.25">
      <c r="A159" s="2" t="s">
        <v>152</v>
      </c>
      <c r="B159" s="2" t="s">
        <v>36</v>
      </c>
      <c r="C159" s="2" t="s">
        <v>118</v>
      </c>
      <c r="D159" s="2" t="s">
        <v>117</v>
      </c>
      <c r="E159" s="2" t="s">
        <v>125</v>
      </c>
      <c r="F159" s="24">
        <v>202239.71</v>
      </c>
      <c r="G159" s="24">
        <v>0</v>
      </c>
      <c r="H159" s="24">
        <v>202239.71</v>
      </c>
      <c r="I159" s="4">
        <v>2665.01</v>
      </c>
      <c r="J159" s="4">
        <v>180234.66</v>
      </c>
      <c r="K159" s="5">
        <v>0</v>
      </c>
      <c r="L159" s="25"/>
      <c r="M159" s="24">
        <v>182899.67</v>
      </c>
      <c r="N159" s="25"/>
      <c r="O159" s="4">
        <v>19340.04</v>
      </c>
      <c r="P159" s="3">
        <v>9.5629000000000006E-2</v>
      </c>
    </row>
    <row r="160" spans="1:16" customFormat="1" x14ac:dyDescent="0.25">
      <c r="A160" s="2" t="s">
        <v>151</v>
      </c>
      <c r="B160" s="2" t="s">
        <v>37</v>
      </c>
      <c r="C160" s="2" t="s">
        <v>118</v>
      </c>
      <c r="D160" s="2" t="s">
        <v>117</v>
      </c>
      <c r="E160" s="2" t="s">
        <v>121</v>
      </c>
      <c r="F160" s="24">
        <v>26250</v>
      </c>
      <c r="G160" s="24">
        <v>0</v>
      </c>
      <c r="H160" s="24">
        <v>26250</v>
      </c>
      <c r="I160" s="4">
        <v>0</v>
      </c>
      <c r="J160" s="4">
        <v>6000</v>
      </c>
      <c r="K160" s="5">
        <v>0</v>
      </c>
      <c r="L160" s="25"/>
      <c r="M160" s="24">
        <v>6000</v>
      </c>
      <c r="N160" s="25"/>
      <c r="O160" s="4">
        <v>20250</v>
      </c>
      <c r="P160" s="3">
        <v>0.77142900000000003</v>
      </c>
    </row>
    <row r="161" spans="1:16" customFormat="1" x14ac:dyDescent="0.25">
      <c r="A161" s="2" t="s">
        <v>151</v>
      </c>
      <c r="B161" s="2" t="s">
        <v>37</v>
      </c>
      <c r="C161" s="2" t="s">
        <v>118</v>
      </c>
      <c r="D161" s="2" t="s">
        <v>117</v>
      </c>
      <c r="E161" s="2" t="s">
        <v>120</v>
      </c>
      <c r="F161" s="24">
        <v>1017.24</v>
      </c>
      <c r="G161" s="24">
        <v>0</v>
      </c>
      <c r="H161" s="24">
        <v>1017.24</v>
      </c>
      <c r="I161" s="4">
        <v>0</v>
      </c>
      <c r="J161" s="4">
        <v>0</v>
      </c>
      <c r="K161" s="5">
        <v>0</v>
      </c>
      <c r="L161" s="25"/>
      <c r="M161" s="24">
        <v>0</v>
      </c>
      <c r="N161" s="25"/>
      <c r="O161" s="4">
        <v>1017.24</v>
      </c>
      <c r="P161" s="3">
        <v>1</v>
      </c>
    </row>
    <row r="162" spans="1:16" customFormat="1" x14ac:dyDescent="0.25">
      <c r="A162" s="2" t="s">
        <v>151</v>
      </c>
      <c r="B162" s="2" t="s">
        <v>37</v>
      </c>
      <c r="C162" s="2" t="s">
        <v>118</v>
      </c>
      <c r="D162" s="2" t="s">
        <v>117</v>
      </c>
      <c r="E162" s="2" t="s">
        <v>116</v>
      </c>
      <c r="F162" s="24">
        <v>10080</v>
      </c>
      <c r="G162" s="24">
        <v>0</v>
      </c>
      <c r="H162" s="24">
        <v>10080</v>
      </c>
      <c r="I162" s="4">
        <v>0</v>
      </c>
      <c r="J162" s="4">
        <v>0</v>
      </c>
      <c r="K162" s="5">
        <v>0</v>
      </c>
      <c r="L162" s="25"/>
      <c r="M162" s="24">
        <v>0</v>
      </c>
      <c r="N162" s="25"/>
      <c r="O162" s="4">
        <v>10080</v>
      </c>
      <c r="P162" s="3">
        <v>1</v>
      </c>
    </row>
    <row r="163" spans="1:16" customFormat="1" x14ac:dyDescent="0.25">
      <c r="A163" s="2" t="s">
        <v>150</v>
      </c>
      <c r="B163" s="2" t="s">
        <v>38</v>
      </c>
      <c r="C163" s="2" t="s">
        <v>118</v>
      </c>
      <c r="D163" s="2" t="s">
        <v>117</v>
      </c>
      <c r="E163" s="2" t="s">
        <v>121</v>
      </c>
      <c r="F163" s="24">
        <v>31800</v>
      </c>
      <c r="G163" s="24">
        <v>0</v>
      </c>
      <c r="H163" s="24">
        <v>31800</v>
      </c>
      <c r="I163" s="4">
        <v>0</v>
      </c>
      <c r="J163" s="4">
        <v>18000</v>
      </c>
      <c r="K163" s="5">
        <v>0</v>
      </c>
      <c r="L163" s="25"/>
      <c r="M163" s="24">
        <v>18000</v>
      </c>
      <c r="N163" s="25"/>
      <c r="O163" s="4">
        <v>13800</v>
      </c>
      <c r="P163" s="3">
        <v>0.43396200000000001</v>
      </c>
    </row>
    <row r="164" spans="1:16" customFormat="1" x14ac:dyDescent="0.25">
      <c r="A164" s="2" t="s">
        <v>150</v>
      </c>
      <c r="B164" s="2" t="s">
        <v>38</v>
      </c>
      <c r="C164" s="2" t="s">
        <v>118</v>
      </c>
      <c r="D164" s="2" t="s">
        <v>117</v>
      </c>
      <c r="E164" s="2" t="s">
        <v>120</v>
      </c>
      <c r="F164" s="24">
        <v>890.4</v>
      </c>
      <c r="G164" s="24">
        <v>0</v>
      </c>
      <c r="H164" s="24">
        <v>890.4</v>
      </c>
      <c r="I164" s="4">
        <v>0</v>
      </c>
      <c r="J164" s="4">
        <v>0</v>
      </c>
      <c r="K164" s="5">
        <v>0</v>
      </c>
      <c r="L164" s="25"/>
      <c r="M164" s="24">
        <v>0</v>
      </c>
      <c r="N164" s="25"/>
      <c r="O164" s="4">
        <v>890.4</v>
      </c>
      <c r="P164" s="3">
        <v>1</v>
      </c>
    </row>
    <row r="165" spans="1:16" customFormat="1" x14ac:dyDescent="0.25">
      <c r="A165" s="2" t="s">
        <v>149</v>
      </c>
      <c r="B165" s="2" t="s">
        <v>39</v>
      </c>
      <c r="C165" s="2" t="s">
        <v>118</v>
      </c>
      <c r="D165" s="2" t="s">
        <v>117</v>
      </c>
      <c r="E165" s="2" t="s">
        <v>121</v>
      </c>
      <c r="F165" s="24">
        <v>154486</v>
      </c>
      <c r="G165" s="24">
        <v>0</v>
      </c>
      <c r="H165" s="24">
        <v>154486</v>
      </c>
      <c r="I165" s="4">
        <v>0</v>
      </c>
      <c r="J165" s="4">
        <v>9000</v>
      </c>
      <c r="K165" s="5">
        <v>166</v>
      </c>
      <c r="L165" s="25"/>
      <c r="M165" s="24">
        <v>9166</v>
      </c>
      <c r="N165" s="25"/>
      <c r="O165" s="4">
        <v>145320</v>
      </c>
      <c r="P165" s="3">
        <v>0.94066799999999995</v>
      </c>
    </row>
    <row r="166" spans="1:16" customFormat="1" x14ac:dyDescent="0.25">
      <c r="A166" s="2" t="s">
        <v>149</v>
      </c>
      <c r="B166" s="2" t="s">
        <v>39</v>
      </c>
      <c r="C166" s="2" t="s">
        <v>118</v>
      </c>
      <c r="D166" s="2" t="s">
        <v>117</v>
      </c>
      <c r="E166" s="2" t="s">
        <v>120</v>
      </c>
      <c r="F166" s="24">
        <v>5397.7</v>
      </c>
      <c r="G166" s="24">
        <v>0</v>
      </c>
      <c r="H166" s="24">
        <v>5397.7</v>
      </c>
      <c r="I166" s="4">
        <v>0</v>
      </c>
      <c r="J166" s="4">
        <v>0</v>
      </c>
      <c r="K166" s="5">
        <v>0</v>
      </c>
      <c r="L166" s="25"/>
      <c r="M166" s="24">
        <v>0</v>
      </c>
      <c r="N166" s="25"/>
      <c r="O166" s="4">
        <v>5397.7</v>
      </c>
      <c r="P166" s="3">
        <v>1</v>
      </c>
    </row>
    <row r="167" spans="1:16" customFormat="1" x14ac:dyDescent="0.25">
      <c r="A167" s="2" t="s">
        <v>149</v>
      </c>
      <c r="B167" s="2" t="s">
        <v>39</v>
      </c>
      <c r="C167" s="2" t="s">
        <v>118</v>
      </c>
      <c r="D167" s="2" t="s">
        <v>117</v>
      </c>
      <c r="E167" s="2" t="s">
        <v>116</v>
      </c>
      <c r="F167" s="24">
        <v>38289</v>
      </c>
      <c r="G167" s="24">
        <v>0</v>
      </c>
      <c r="H167" s="24">
        <v>38289</v>
      </c>
      <c r="I167" s="4">
        <v>432</v>
      </c>
      <c r="J167" s="4">
        <v>6372</v>
      </c>
      <c r="K167" s="5">
        <v>0</v>
      </c>
      <c r="L167" s="25"/>
      <c r="M167" s="24">
        <v>6804</v>
      </c>
      <c r="N167" s="25"/>
      <c r="O167" s="4">
        <v>31485</v>
      </c>
      <c r="P167" s="3">
        <v>0.822299</v>
      </c>
    </row>
    <row r="168" spans="1:16" customFormat="1" x14ac:dyDescent="0.25">
      <c r="A168" s="2" t="s">
        <v>148</v>
      </c>
      <c r="B168" s="2" t="s">
        <v>22</v>
      </c>
      <c r="C168" s="2" t="s">
        <v>118</v>
      </c>
      <c r="D168" s="2" t="s">
        <v>117</v>
      </c>
      <c r="E168" s="2" t="s">
        <v>121</v>
      </c>
      <c r="F168" s="24">
        <v>174500</v>
      </c>
      <c r="G168" s="24">
        <v>0</v>
      </c>
      <c r="H168" s="24">
        <v>174500</v>
      </c>
      <c r="I168" s="4">
        <v>0</v>
      </c>
      <c r="J168" s="4">
        <v>4500</v>
      </c>
      <c r="K168" s="5">
        <v>0</v>
      </c>
      <c r="L168" s="25"/>
      <c r="M168" s="24">
        <v>4500</v>
      </c>
      <c r="N168" s="25"/>
      <c r="O168" s="4">
        <v>170000</v>
      </c>
      <c r="P168" s="3">
        <v>0.97421199999999997</v>
      </c>
    </row>
    <row r="169" spans="1:16" customFormat="1" x14ac:dyDescent="0.25">
      <c r="A169" s="2" t="s">
        <v>148</v>
      </c>
      <c r="B169" s="2" t="s">
        <v>22</v>
      </c>
      <c r="C169" s="2" t="s">
        <v>118</v>
      </c>
      <c r="D169" s="2" t="s">
        <v>117</v>
      </c>
      <c r="E169" s="2" t="s">
        <v>120</v>
      </c>
      <c r="F169" s="24">
        <v>5602.8</v>
      </c>
      <c r="G169" s="24">
        <v>0</v>
      </c>
      <c r="H169" s="24">
        <v>5602.8</v>
      </c>
      <c r="I169" s="4">
        <v>0</v>
      </c>
      <c r="J169" s="4">
        <v>0</v>
      </c>
      <c r="K169" s="5">
        <v>0</v>
      </c>
      <c r="L169" s="25"/>
      <c r="M169" s="24">
        <v>0</v>
      </c>
      <c r="N169" s="25"/>
      <c r="O169" s="4">
        <v>5602.8</v>
      </c>
      <c r="P169" s="3">
        <v>1</v>
      </c>
    </row>
    <row r="170" spans="1:16" customFormat="1" x14ac:dyDescent="0.25">
      <c r="A170" s="2" t="s">
        <v>148</v>
      </c>
      <c r="B170" s="2" t="s">
        <v>22</v>
      </c>
      <c r="C170" s="2" t="s">
        <v>118</v>
      </c>
      <c r="D170" s="2" t="s">
        <v>117</v>
      </c>
      <c r="E170" s="2" t="s">
        <v>116</v>
      </c>
      <c r="F170" s="24">
        <v>25600</v>
      </c>
      <c r="G170" s="24">
        <v>0</v>
      </c>
      <c r="H170" s="24">
        <v>25600</v>
      </c>
      <c r="I170" s="4">
        <v>350.5</v>
      </c>
      <c r="J170" s="4">
        <v>5192</v>
      </c>
      <c r="K170" s="5">
        <v>0</v>
      </c>
      <c r="L170" s="25"/>
      <c r="M170" s="24">
        <v>5542.5</v>
      </c>
      <c r="N170" s="25"/>
      <c r="O170" s="4">
        <v>20057.5</v>
      </c>
      <c r="P170" s="3">
        <v>0.78349599999999997</v>
      </c>
    </row>
    <row r="171" spans="1:16" customFormat="1" x14ac:dyDescent="0.25">
      <c r="A171" s="2" t="s">
        <v>147</v>
      </c>
      <c r="B171" s="2" t="s">
        <v>40</v>
      </c>
      <c r="C171" s="2" t="s">
        <v>118</v>
      </c>
      <c r="D171" s="2" t="s">
        <v>117</v>
      </c>
      <c r="E171" s="2" t="s">
        <v>121</v>
      </c>
      <c r="F171" s="24">
        <v>13800</v>
      </c>
      <c r="G171" s="24">
        <v>0</v>
      </c>
      <c r="H171" s="24">
        <v>13800</v>
      </c>
      <c r="I171" s="4">
        <v>0</v>
      </c>
      <c r="J171" s="4">
        <v>2000</v>
      </c>
      <c r="K171" s="5">
        <v>0</v>
      </c>
      <c r="L171" s="25"/>
      <c r="M171" s="24">
        <v>2000</v>
      </c>
      <c r="N171" s="25"/>
      <c r="O171" s="4">
        <v>11800</v>
      </c>
      <c r="P171" s="3">
        <v>0.85507200000000005</v>
      </c>
    </row>
    <row r="172" spans="1:16" customFormat="1" x14ac:dyDescent="0.25">
      <c r="A172" s="2" t="s">
        <v>147</v>
      </c>
      <c r="B172" s="2" t="s">
        <v>40</v>
      </c>
      <c r="C172" s="2" t="s">
        <v>118</v>
      </c>
      <c r="D172" s="2" t="s">
        <v>117</v>
      </c>
      <c r="E172" s="2" t="s">
        <v>120</v>
      </c>
      <c r="F172" s="24">
        <v>2241.39</v>
      </c>
      <c r="G172" s="24">
        <v>0</v>
      </c>
      <c r="H172" s="24">
        <v>2241.39</v>
      </c>
      <c r="I172" s="4">
        <v>0</v>
      </c>
      <c r="J172" s="4">
        <v>0</v>
      </c>
      <c r="K172" s="5">
        <v>0</v>
      </c>
      <c r="L172" s="25"/>
      <c r="M172" s="24">
        <v>0</v>
      </c>
      <c r="N172" s="25"/>
      <c r="O172" s="4">
        <v>2241.39</v>
      </c>
      <c r="P172" s="3">
        <v>1</v>
      </c>
    </row>
    <row r="173" spans="1:16" customFormat="1" x14ac:dyDescent="0.25">
      <c r="A173" s="2" t="s">
        <v>147</v>
      </c>
      <c r="B173" s="2" t="s">
        <v>40</v>
      </c>
      <c r="C173" s="2" t="s">
        <v>118</v>
      </c>
      <c r="D173" s="2" t="s">
        <v>117</v>
      </c>
      <c r="E173" s="2" t="s">
        <v>125</v>
      </c>
      <c r="F173" s="24">
        <v>66249.600000000006</v>
      </c>
      <c r="G173" s="24">
        <v>0</v>
      </c>
      <c r="H173" s="24">
        <v>66249.600000000006</v>
      </c>
      <c r="I173" s="4">
        <v>1962.23</v>
      </c>
      <c r="J173" s="4">
        <v>62348.82</v>
      </c>
      <c r="K173" s="5">
        <v>0</v>
      </c>
      <c r="L173" s="25"/>
      <c r="M173" s="24">
        <v>64311.05</v>
      </c>
      <c r="N173" s="25"/>
      <c r="O173" s="4">
        <v>1938.55</v>
      </c>
      <c r="P173" s="3">
        <v>2.9260999999999999E-2</v>
      </c>
    </row>
    <row r="174" spans="1:16" customFormat="1" x14ac:dyDescent="0.25">
      <c r="A174" s="2" t="s">
        <v>146</v>
      </c>
      <c r="B174" s="2" t="s">
        <v>41</v>
      </c>
      <c r="C174" s="2" t="s">
        <v>118</v>
      </c>
      <c r="D174" s="2" t="s">
        <v>117</v>
      </c>
      <c r="E174" s="2" t="s">
        <v>121</v>
      </c>
      <c r="F174" s="24">
        <v>12000</v>
      </c>
      <c r="G174" s="24">
        <v>0</v>
      </c>
      <c r="H174" s="24">
        <v>12000</v>
      </c>
      <c r="I174" s="4">
        <v>0</v>
      </c>
      <c r="J174" s="4">
        <v>0</v>
      </c>
      <c r="K174" s="5">
        <v>0</v>
      </c>
      <c r="L174" s="25"/>
      <c r="M174" s="24">
        <v>0</v>
      </c>
      <c r="N174" s="25"/>
      <c r="O174" s="4">
        <v>12000</v>
      </c>
      <c r="P174" s="3">
        <v>1</v>
      </c>
    </row>
    <row r="175" spans="1:16" customFormat="1" x14ac:dyDescent="0.25">
      <c r="A175" s="2" t="s">
        <v>146</v>
      </c>
      <c r="B175" s="2" t="s">
        <v>41</v>
      </c>
      <c r="C175" s="2" t="s">
        <v>118</v>
      </c>
      <c r="D175" s="2" t="s">
        <v>117</v>
      </c>
      <c r="E175" s="2" t="s">
        <v>120</v>
      </c>
      <c r="F175" s="24">
        <v>336</v>
      </c>
      <c r="G175" s="24">
        <v>0</v>
      </c>
      <c r="H175" s="24">
        <v>336</v>
      </c>
      <c r="I175" s="4">
        <v>0</v>
      </c>
      <c r="J175" s="4">
        <v>0</v>
      </c>
      <c r="K175" s="5">
        <v>0</v>
      </c>
      <c r="L175" s="25"/>
      <c r="M175" s="24">
        <v>0</v>
      </c>
      <c r="N175" s="25"/>
      <c r="O175" s="4">
        <v>336</v>
      </c>
      <c r="P175" s="3">
        <v>1</v>
      </c>
    </row>
    <row r="176" spans="1:16" customFormat="1" x14ac:dyDescent="0.25">
      <c r="A176" s="2" t="s">
        <v>145</v>
      </c>
      <c r="B176" s="2" t="s">
        <v>42</v>
      </c>
      <c r="C176" s="2" t="s">
        <v>118</v>
      </c>
      <c r="D176" s="2" t="s">
        <v>117</v>
      </c>
      <c r="E176" s="2" t="s">
        <v>121</v>
      </c>
      <c r="F176" s="24">
        <v>23860</v>
      </c>
      <c r="G176" s="24">
        <v>0</v>
      </c>
      <c r="H176" s="24">
        <v>23860</v>
      </c>
      <c r="I176" s="4">
        <v>0</v>
      </c>
      <c r="J176" s="4">
        <v>2331.38</v>
      </c>
      <c r="K176" s="5">
        <v>0</v>
      </c>
      <c r="L176" s="25"/>
      <c r="M176" s="24">
        <v>2331.38</v>
      </c>
      <c r="N176" s="25"/>
      <c r="O176" s="4">
        <v>21528.62</v>
      </c>
      <c r="P176" s="3">
        <v>0.90228900000000001</v>
      </c>
    </row>
    <row r="177" spans="1:16" customFormat="1" x14ac:dyDescent="0.25">
      <c r="A177" s="2" t="s">
        <v>145</v>
      </c>
      <c r="B177" s="2" t="s">
        <v>42</v>
      </c>
      <c r="C177" s="2" t="s">
        <v>118</v>
      </c>
      <c r="D177" s="2" t="s">
        <v>117</v>
      </c>
      <c r="E177" s="2" t="s">
        <v>120</v>
      </c>
      <c r="F177" s="24">
        <v>2716.27</v>
      </c>
      <c r="G177" s="24">
        <v>0</v>
      </c>
      <c r="H177" s="24">
        <v>2716.27</v>
      </c>
      <c r="I177" s="4">
        <v>0</v>
      </c>
      <c r="J177" s="4">
        <v>0</v>
      </c>
      <c r="K177" s="5">
        <v>0</v>
      </c>
      <c r="L177" s="25"/>
      <c r="M177" s="24">
        <v>0</v>
      </c>
      <c r="N177" s="25"/>
      <c r="O177" s="4">
        <v>2716.27</v>
      </c>
      <c r="P177" s="3">
        <v>1</v>
      </c>
    </row>
    <row r="178" spans="1:16" customFormat="1" x14ac:dyDescent="0.25">
      <c r="A178" s="2" t="s">
        <v>145</v>
      </c>
      <c r="B178" s="2" t="s">
        <v>42</v>
      </c>
      <c r="C178" s="2" t="s">
        <v>118</v>
      </c>
      <c r="D178" s="2" t="s">
        <v>117</v>
      </c>
      <c r="E178" s="2" t="s">
        <v>116</v>
      </c>
      <c r="F178" s="24">
        <v>6900</v>
      </c>
      <c r="G178" s="24">
        <v>0</v>
      </c>
      <c r="H178" s="24">
        <v>6900</v>
      </c>
      <c r="I178" s="4">
        <v>-60</v>
      </c>
      <c r="J178" s="4">
        <v>0</v>
      </c>
      <c r="K178" s="5">
        <v>0</v>
      </c>
      <c r="L178" s="25"/>
      <c r="M178" s="24">
        <v>-60</v>
      </c>
      <c r="N178" s="25"/>
      <c r="O178" s="4">
        <v>6960</v>
      </c>
      <c r="P178" s="3">
        <v>1.008696</v>
      </c>
    </row>
    <row r="179" spans="1:16" customFormat="1" x14ac:dyDescent="0.25">
      <c r="A179" s="2" t="s">
        <v>145</v>
      </c>
      <c r="B179" s="2" t="s">
        <v>42</v>
      </c>
      <c r="C179" s="2" t="s">
        <v>118</v>
      </c>
      <c r="D179" s="2" t="s">
        <v>117</v>
      </c>
      <c r="E179" s="2" t="s">
        <v>125</v>
      </c>
      <c r="F179" s="24">
        <v>66249.600000000006</v>
      </c>
      <c r="G179" s="24">
        <v>0</v>
      </c>
      <c r="H179" s="24">
        <v>66249.600000000006</v>
      </c>
      <c r="I179" s="4">
        <v>1997.03</v>
      </c>
      <c r="J179" s="4">
        <v>62348.82</v>
      </c>
      <c r="K179" s="5">
        <v>0</v>
      </c>
      <c r="L179" s="25"/>
      <c r="M179" s="24">
        <v>64345.85</v>
      </c>
      <c r="N179" s="25"/>
      <c r="O179" s="4">
        <v>1903.75</v>
      </c>
      <c r="P179" s="3">
        <v>2.8736000000000001E-2</v>
      </c>
    </row>
    <row r="180" spans="1:16" customFormat="1" x14ac:dyDescent="0.25">
      <c r="A180" s="2" t="s">
        <v>144</v>
      </c>
      <c r="B180" s="2" t="s">
        <v>43</v>
      </c>
      <c r="C180" s="2" t="s">
        <v>118</v>
      </c>
      <c r="D180" s="2" t="s">
        <v>117</v>
      </c>
      <c r="E180" s="2" t="s">
        <v>121</v>
      </c>
      <c r="F180" s="24">
        <v>9925</v>
      </c>
      <c r="G180" s="24">
        <v>0</v>
      </c>
      <c r="H180" s="24">
        <v>9925</v>
      </c>
      <c r="I180" s="4">
        <v>0</v>
      </c>
      <c r="J180" s="4">
        <v>410.94</v>
      </c>
      <c r="K180" s="5">
        <v>0</v>
      </c>
      <c r="L180" s="25"/>
      <c r="M180" s="24">
        <v>410.94</v>
      </c>
      <c r="N180" s="25"/>
      <c r="O180" s="4">
        <v>9514.06</v>
      </c>
      <c r="P180" s="3">
        <v>0.95859499999999997</v>
      </c>
    </row>
    <row r="181" spans="1:16" customFormat="1" x14ac:dyDescent="0.25">
      <c r="A181" s="2" t="s">
        <v>144</v>
      </c>
      <c r="B181" s="2" t="s">
        <v>43</v>
      </c>
      <c r="C181" s="2" t="s">
        <v>118</v>
      </c>
      <c r="D181" s="2" t="s">
        <v>117</v>
      </c>
      <c r="E181" s="2" t="s">
        <v>120</v>
      </c>
      <c r="F181" s="24">
        <v>277.89999999999998</v>
      </c>
      <c r="G181" s="24">
        <v>0</v>
      </c>
      <c r="H181" s="24">
        <v>277.89999999999998</v>
      </c>
      <c r="I181" s="4">
        <v>0</v>
      </c>
      <c r="J181" s="4">
        <v>0</v>
      </c>
      <c r="K181" s="5">
        <v>0</v>
      </c>
      <c r="L181" s="25"/>
      <c r="M181" s="24">
        <v>0</v>
      </c>
      <c r="N181" s="25"/>
      <c r="O181" s="4">
        <v>277.89999999999998</v>
      </c>
      <c r="P181" s="3">
        <v>1</v>
      </c>
    </row>
    <row r="182" spans="1:16" customFormat="1" x14ac:dyDescent="0.25">
      <c r="A182" s="2" t="s">
        <v>143</v>
      </c>
      <c r="B182" s="2" t="s">
        <v>44</v>
      </c>
      <c r="C182" s="2" t="s">
        <v>118</v>
      </c>
      <c r="D182" s="2" t="s">
        <v>117</v>
      </c>
      <c r="E182" s="2" t="s">
        <v>121</v>
      </c>
      <c r="F182" s="24">
        <v>60000</v>
      </c>
      <c r="G182" s="24">
        <v>0</v>
      </c>
      <c r="H182" s="24">
        <v>60000</v>
      </c>
      <c r="I182" s="4">
        <v>0</v>
      </c>
      <c r="J182" s="4">
        <v>3500</v>
      </c>
      <c r="K182" s="5">
        <v>1620</v>
      </c>
      <c r="L182" s="25"/>
      <c r="M182" s="24">
        <v>5120</v>
      </c>
      <c r="N182" s="25"/>
      <c r="O182" s="4">
        <v>54880</v>
      </c>
      <c r="P182" s="3">
        <v>0.91466700000000001</v>
      </c>
    </row>
    <row r="183" spans="1:16" customFormat="1" x14ac:dyDescent="0.25">
      <c r="A183" s="2" t="s">
        <v>143</v>
      </c>
      <c r="B183" s="2" t="s">
        <v>44</v>
      </c>
      <c r="C183" s="2" t="s">
        <v>118</v>
      </c>
      <c r="D183" s="2" t="s">
        <v>117</v>
      </c>
      <c r="E183" s="2" t="s">
        <v>120</v>
      </c>
      <c r="F183" s="24">
        <v>1680</v>
      </c>
      <c r="G183" s="24">
        <v>0</v>
      </c>
      <c r="H183" s="24">
        <v>1680</v>
      </c>
      <c r="I183" s="4">
        <v>0</v>
      </c>
      <c r="J183" s="4">
        <v>0</v>
      </c>
      <c r="K183" s="5">
        <v>0</v>
      </c>
      <c r="L183" s="25"/>
      <c r="M183" s="24">
        <v>0</v>
      </c>
      <c r="N183" s="25"/>
      <c r="O183" s="4">
        <v>1680</v>
      </c>
      <c r="P183" s="3">
        <v>1</v>
      </c>
    </row>
    <row r="184" spans="1:16" customFormat="1" x14ac:dyDescent="0.25">
      <c r="A184" s="2" t="s">
        <v>142</v>
      </c>
      <c r="B184" s="2" t="s">
        <v>45</v>
      </c>
      <c r="C184" s="2" t="s">
        <v>118</v>
      </c>
      <c r="D184" s="2" t="s">
        <v>117</v>
      </c>
      <c r="E184" s="2" t="s">
        <v>121</v>
      </c>
      <c r="F184" s="24">
        <v>30000</v>
      </c>
      <c r="G184" s="24">
        <v>0</v>
      </c>
      <c r="H184" s="24">
        <v>30000</v>
      </c>
      <c r="I184" s="4">
        <v>0</v>
      </c>
      <c r="J184" s="4">
        <v>600</v>
      </c>
      <c r="K184" s="5">
        <v>0</v>
      </c>
      <c r="L184" s="25"/>
      <c r="M184" s="24">
        <v>600</v>
      </c>
      <c r="N184" s="25"/>
      <c r="O184" s="4">
        <v>29400</v>
      </c>
      <c r="P184" s="3">
        <v>0.98</v>
      </c>
    </row>
    <row r="185" spans="1:16" customFormat="1" x14ac:dyDescent="0.25">
      <c r="A185" s="2" t="s">
        <v>142</v>
      </c>
      <c r="B185" s="2" t="s">
        <v>45</v>
      </c>
      <c r="C185" s="2" t="s">
        <v>118</v>
      </c>
      <c r="D185" s="2" t="s">
        <v>117</v>
      </c>
      <c r="E185" s="2" t="s">
        <v>120</v>
      </c>
      <c r="F185" s="24">
        <v>1890.84</v>
      </c>
      <c r="G185" s="24">
        <v>0</v>
      </c>
      <c r="H185" s="24">
        <v>1890.84</v>
      </c>
      <c r="I185" s="4">
        <v>0</v>
      </c>
      <c r="J185" s="4">
        <v>0</v>
      </c>
      <c r="K185" s="5">
        <v>0</v>
      </c>
      <c r="L185" s="25"/>
      <c r="M185" s="24">
        <v>0</v>
      </c>
      <c r="N185" s="25"/>
      <c r="O185" s="4">
        <v>1890.84</v>
      </c>
      <c r="P185" s="3">
        <v>1</v>
      </c>
    </row>
    <row r="186" spans="1:16" customFormat="1" x14ac:dyDescent="0.25">
      <c r="A186" s="2" t="s">
        <v>142</v>
      </c>
      <c r="B186" s="2" t="s">
        <v>45</v>
      </c>
      <c r="C186" s="2" t="s">
        <v>118</v>
      </c>
      <c r="D186" s="2" t="s">
        <v>117</v>
      </c>
      <c r="E186" s="2" t="s">
        <v>116</v>
      </c>
      <c r="F186" s="24">
        <v>37530</v>
      </c>
      <c r="G186" s="24">
        <v>0</v>
      </c>
      <c r="H186" s="24">
        <v>37530</v>
      </c>
      <c r="I186" s="4">
        <v>12.6</v>
      </c>
      <c r="J186" s="4">
        <v>4248</v>
      </c>
      <c r="K186" s="5">
        <v>0</v>
      </c>
      <c r="L186" s="25"/>
      <c r="M186" s="24">
        <v>4260.6000000000004</v>
      </c>
      <c r="N186" s="25"/>
      <c r="O186" s="4">
        <v>33269.4</v>
      </c>
      <c r="P186" s="3">
        <v>0.88647500000000001</v>
      </c>
    </row>
    <row r="187" spans="1:16" customFormat="1" x14ac:dyDescent="0.25">
      <c r="A187" s="2" t="s">
        <v>141</v>
      </c>
      <c r="B187" s="2" t="s">
        <v>46</v>
      </c>
      <c r="C187" s="2" t="s">
        <v>118</v>
      </c>
      <c r="D187" s="2" t="s">
        <v>117</v>
      </c>
      <c r="E187" s="2" t="s">
        <v>121</v>
      </c>
      <c r="F187" s="24">
        <v>22000</v>
      </c>
      <c r="G187" s="24">
        <v>0</v>
      </c>
      <c r="H187" s="24">
        <v>22000</v>
      </c>
      <c r="I187" s="4">
        <v>0</v>
      </c>
      <c r="J187" s="4">
        <v>0</v>
      </c>
      <c r="K187" s="5">
        <v>0</v>
      </c>
      <c r="L187" s="25"/>
      <c r="M187" s="24">
        <v>0</v>
      </c>
      <c r="N187" s="25"/>
      <c r="O187" s="4">
        <v>22000</v>
      </c>
      <c r="P187" s="3">
        <v>1</v>
      </c>
    </row>
    <row r="188" spans="1:16" customFormat="1" x14ac:dyDescent="0.25">
      <c r="A188" s="2" t="s">
        <v>141</v>
      </c>
      <c r="B188" s="2" t="s">
        <v>46</v>
      </c>
      <c r="C188" s="2" t="s">
        <v>118</v>
      </c>
      <c r="D188" s="2" t="s">
        <v>117</v>
      </c>
      <c r="E188" s="2" t="s">
        <v>120</v>
      </c>
      <c r="F188" s="24">
        <v>616</v>
      </c>
      <c r="G188" s="24">
        <v>0</v>
      </c>
      <c r="H188" s="24">
        <v>616</v>
      </c>
      <c r="I188" s="4">
        <v>0</v>
      </c>
      <c r="J188" s="4">
        <v>0</v>
      </c>
      <c r="K188" s="5">
        <v>0</v>
      </c>
      <c r="L188" s="25"/>
      <c r="M188" s="24">
        <v>0</v>
      </c>
      <c r="N188" s="25"/>
      <c r="O188" s="4">
        <v>616</v>
      </c>
      <c r="P188" s="3">
        <v>1</v>
      </c>
    </row>
    <row r="189" spans="1:16" customFormat="1" x14ac:dyDescent="0.25">
      <c r="A189" s="2" t="s">
        <v>140</v>
      </c>
      <c r="B189" s="2" t="s">
        <v>47</v>
      </c>
      <c r="C189" s="2" t="s">
        <v>118</v>
      </c>
      <c r="D189" s="2" t="s">
        <v>117</v>
      </c>
      <c r="E189" s="2" t="s">
        <v>121</v>
      </c>
      <c r="F189" s="24">
        <v>6358</v>
      </c>
      <c r="G189" s="24">
        <v>0</v>
      </c>
      <c r="H189" s="24">
        <v>6358</v>
      </c>
      <c r="I189" s="4">
        <v>1788.79</v>
      </c>
      <c r="J189" s="4">
        <v>0</v>
      </c>
      <c r="K189" s="5">
        <v>0</v>
      </c>
      <c r="L189" s="25"/>
      <c r="M189" s="24">
        <v>1788.79</v>
      </c>
      <c r="N189" s="25"/>
      <c r="O189" s="4">
        <v>4569.21</v>
      </c>
      <c r="P189" s="3">
        <v>0.71865500000000004</v>
      </c>
    </row>
    <row r="190" spans="1:16" customFormat="1" x14ac:dyDescent="0.25">
      <c r="A190" s="2" t="s">
        <v>140</v>
      </c>
      <c r="B190" s="2" t="s">
        <v>47</v>
      </c>
      <c r="C190" s="2" t="s">
        <v>118</v>
      </c>
      <c r="D190" s="2" t="s">
        <v>117</v>
      </c>
      <c r="E190" s="2" t="s">
        <v>120</v>
      </c>
      <c r="F190" s="24">
        <v>5440.75</v>
      </c>
      <c r="G190" s="24">
        <v>0</v>
      </c>
      <c r="H190" s="24">
        <v>5440.75</v>
      </c>
      <c r="I190" s="4">
        <v>0</v>
      </c>
      <c r="J190" s="4">
        <v>0</v>
      </c>
      <c r="K190" s="5">
        <v>0</v>
      </c>
      <c r="L190" s="25"/>
      <c r="M190" s="24">
        <v>0</v>
      </c>
      <c r="N190" s="25"/>
      <c r="O190" s="4">
        <v>5440.75</v>
      </c>
      <c r="P190" s="3">
        <v>1</v>
      </c>
    </row>
    <row r="191" spans="1:16" customFormat="1" x14ac:dyDescent="0.25">
      <c r="A191" s="2" t="s">
        <v>140</v>
      </c>
      <c r="B191" s="2" t="s">
        <v>47</v>
      </c>
      <c r="C191" s="2" t="s">
        <v>118</v>
      </c>
      <c r="D191" s="2" t="s">
        <v>117</v>
      </c>
      <c r="E191" s="2" t="s">
        <v>116</v>
      </c>
      <c r="F191" s="24">
        <v>29005</v>
      </c>
      <c r="G191" s="24">
        <v>0</v>
      </c>
      <c r="H191" s="24">
        <v>29005</v>
      </c>
      <c r="I191" s="4">
        <v>-124.8</v>
      </c>
      <c r="J191" s="4">
        <v>0</v>
      </c>
      <c r="K191" s="5">
        <v>0</v>
      </c>
      <c r="L191" s="25"/>
      <c r="M191" s="24">
        <v>-124.8</v>
      </c>
      <c r="N191" s="25"/>
      <c r="O191" s="4">
        <v>29129.8</v>
      </c>
      <c r="P191" s="3">
        <v>1.0043029999999999</v>
      </c>
    </row>
    <row r="192" spans="1:16" customFormat="1" x14ac:dyDescent="0.25">
      <c r="A192" s="2" t="s">
        <v>140</v>
      </c>
      <c r="B192" s="2" t="s">
        <v>47</v>
      </c>
      <c r="C192" s="2" t="s">
        <v>118</v>
      </c>
      <c r="D192" s="2" t="s">
        <v>117</v>
      </c>
      <c r="E192" s="2" t="s">
        <v>125</v>
      </c>
      <c r="F192" s="24">
        <v>158949.59</v>
      </c>
      <c r="G192" s="24">
        <v>0</v>
      </c>
      <c r="H192" s="24">
        <v>158949.59</v>
      </c>
      <c r="I192" s="4">
        <v>4729.93</v>
      </c>
      <c r="J192" s="4">
        <v>149584</v>
      </c>
      <c r="K192" s="5">
        <v>0</v>
      </c>
      <c r="L192" s="25"/>
      <c r="M192" s="24">
        <v>154313.93</v>
      </c>
      <c r="N192" s="25"/>
      <c r="O192" s="4">
        <v>4635.66</v>
      </c>
      <c r="P192" s="3">
        <v>2.9163999999999999E-2</v>
      </c>
    </row>
    <row r="193" spans="1:16" customFormat="1" x14ac:dyDescent="0.25">
      <c r="A193" s="2" t="s">
        <v>139</v>
      </c>
      <c r="B193" s="2" t="s">
        <v>48</v>
      </c>
      <c r="C193" s="2" t="s">
        <v>118</v>
      </c>
      <c r="D193" s="2" t="s">
        <v>117</v>
      </c>
      <c r="E193" s="2" t="s">
        <v>121</v>
      </c>
      <c r="F193" s="24">
        <v>4000</v>
      </c>
      <c r="G193" s="24">
        <v>0</v>
      </c>
      <c r="H193" s="24">
        <v>4000</v>
      </c>
      <c r="I193" s="4">
        <v>0</v>
      </c>
      <c r="J193" s="4">
        <v>3000</v>
      </c>
      <c r="K193" s="5">
        <v>0</v>
      </c>
      <c r="L193" s="25"/>
      <c r="M193" s="24">
        <v>3000</v>
      </c>
      <c r="N193" s="25"/>
      <c r="O193" s="4">
        <v>1000</v>
      </c>
      <c r="P193" s="3">
        <v>0.25</v>
      </c>
    </row>
    <row r="194" spans="1:16" customFormat="1" x14ac:dyDescent="0.25">
      <c r="A194" s="2" t="s">
        <v>139</v>
      </c>
      <c r="B194" s="2" t="s">
        <v>48</v>
      </c>
      <c r="C194" s="2" t="s">
        <v>118</v>
      </c>
      <c r="D194" s="2" t="s">
        <v>117</v>
      </c>
      <c r="E194" s="2" t="s">
        <v>120</v>
      </c>
      <c r="F194" s="24">
        <v>492.52</v>
      </c>
      <c r="G194" s="24">
        <v>0</v>
      </c>
      <c r="H194" s="24">
        <v>492.52</v>
      </c>
      <c r="I194" s="4">
        <v>0</v>
      </c>
      <c r="J194" s="4">
        <v>0</v>
      </c>
      <c r="K194" s="5">
        <v>0</v>
      </c>
      <c r="L194" s="25"/>
      <c r="M194" s="24">
        <v>0</v>
      </c>
      <c r="N194" s="25"/>
      <c r="O194" s="4">
        <v>492.52</v>
      </c>
      <c r="P194" s="3">
        <v>1</v>
      </c>
    </row>
    <row r="195" spans="1:16" customFormat="1" x14ac:dyDescent="0.25">
      <c r="A195" s="2" t="s">
        <v>139</v>
      </c>
      <c r="B195" s="2" t="s">
        <v>48</v>
      </c>
      <c r="C195" s="2" t="s">
        <v>118</v>
      </c>
      <c r="D195" s="2" t="s">
        <v>117</v>
      </c>
      <c r="E195" s="2" t="s">
        <v>116</v>
      </c>
      <c r="F195" s="24">
        <v>13590</v>
      </c>
      <c r="G195" s="24">
        <v>0</v>
      </c>
      <c r="H195" s="24">
        <v>13590</v>
      </c>
      <c r="I195" s="4">
        <v>173.5</v>
      </c>
      <c r="J195" s="4">
        <v>7032.8</v>
      </c>
      <c r="K195" s="5">
        <v>0</v>
      </c>
      <c r="L195" s="25"/>
      <c r="M195" s="24">
        <v>7206.3</v>
      </c>
      <c r="N195" s="25"/>
      <c r="O195" s="4">
        <v>6383.7</v>
      </c>
      <c r="P195" s="3">
        <v>0.46973500000000001</v>
      </c>
    </row>
    <row r="196" spans="1:16" customFormat="1" x14ac:dyDescent="0.25">
      <c r="A196" s="2" t="s">
        <v>138</v>
      </c>
      <c r="B196" s="2" t="s">
        <v>49</v>
      </c>
      <c r="C196" s="2" t="s">
        <v>118</v>
      </c>
      <c r="D196" s="2" t="s">
        <v>117</v>
      </c>
      <c r="E196" s="2" t="s">
        <v>121</v>
      </c>
      <c r="F196" s="24">
        <v>1200</v>
      </c>
      <c r="G196" s="24">
        <v>0</v>
      </c>
      <c r="H196" s="24">
        <v>1200</v>
      </c>
      <c r="I196" s="4">
        <v>0</v>
      </c>
      <c r="J196" s="4">
        <v>0</v>
      </c>
      <c r="K196" s="5">
        <v>0</v>
      </c>
      <c r="L196" s="25"/>
      <c r="M196" s="24">
        <v>0</v>
      </c>
      <c r="N196" s="25"/>
      <c r="O196" s="4">
        <v>1200</v>
      </c>
      <c r="P196" s="3">
        <v>1</v>
      </c>
    </row>
    <row r="197" spans="1:16" customFormat="1" x14ac:dyDescent="0.25">
      <c r="A197" s="2" t="s">
        <v>138</v>
      </c>
      <c r="B197" s="2" t="s">
        <v>49</v>
      </c>
      <c r="C197" s="2" t="s">
        <v>118</v>
      </c>
      <c r="D197" s="2" t="s">
        <v>117</v>
      </c>
      <c r="E197" s="2" t="s">
        <v>120</v>
      </c>
      <c r="F197" s="24">
        <v>196.14</v>
      </c>
      <c r="G197" s="24">
        <v>0</v>
      </c>
      <c r="H197" s="24">
        <v>196.14</v>
      </c>
      <c r="I197" s="4">
        <v>0</v>
      </c>
      <c r="J197" s="4">
        <v>0</v>
      </c>
      <c r="K197" s="5">
        <v>0</v>
      </c>
      <c r="L197" s="25"/>
      <c r="M197" s="24">
        <v>0</v>
      </c>
      <c r="N197" s="25"/>
      <c r="O197" s="4">
        <v>196.14</v>
      </c>
      <c r="P197" s="3">
        <v>1</v>
      </c>
    </row>
    <row r="198" spans="1:16" customFormat="1" x14ac:dyDescent="0.25">
      <c r="A198" s="2" t="s">
        <v>138</v>
      </c>
      <c r="B198" s="2" t="s">
        <v>49</v>
      </c>
      <c r="C198" s="2" t="s">
        <v>118</v>
      </c>
      <c r="D198" s="2" t="s">
        <v>117</v>
      </c>
      <c r="E198" s="2" t="s">
        <v>116</v>
      </c>
      <c r="F198" s="24">
        <v>5805</v>
      </c>
      <c r="G198" s="24">
        <v>0</v>
      </c>
      <c r="H198" s="24">
        <v>5805</v>
      </c>
      <c r="I198" s="4">
        <v>0</v>
      </c>
      <c r="J198" s="4">
        <v>0</v>
      </c>
      <c r="K198" s="5">
        <v>0</v>
      </c>
      <c r="L198" s="25"/>
      <c r="M198" s="24">
        <v>0</v>
      </c>
      <c r="N198" s="25"/>
      <c r="O198" s="4">
        <v>5805</v>
      </c>
      <c r="P198" s="3">
        <v>1</v>
      </c>
    </row>
    <row r="199" spans="1:16" customFormat="1" x14ac:dyDescent="0.25">
      <c r="A199" s="2" t="s">
        <v>137</v>
      </c>
      <c r="B199" s="2" t="s">
        <v>50</v>
      </c>
      <c r="C199" s="2" t="s">
        <v>118</v>
      </c>
      <c r="D199" s="2" t="s">
        <v>117</v>
      </c>
      <c r="E199" s="2" t="s">
        <v>121</v>
      </c>
      <c r="F199" s="24">
        <v>35000</v>
      </c>
      <c r="G199" s="24">
        <v>0</v>
      </c>
      <c r="H199" s="24">
        <v>35000</v>
      </c>
      <c r="I199" s="4">
        <v>0</v>
      </c>
      <c r="J199" s="4">
        <v>3000</v>
      </c>
      <c r="K199" s="5">
        <v>0</v>
      </c>
      <c r="L199" s="25"/>
      <c r="M199" s="24">
        <v>3000</v>
      </c>
      <c r="N199" s="25"/>
      <c r="O199" s="4">
        <v>32000</v>
      </c>
      <c r="P199" s="3">
        <v>0.91428600000000004</v>
      </c>
    </row>
    <row r="200" spans="1:16" customFormat="1" x14ac:dyDescent="0.25">
      <c r="A200" s="2" t="s">
        <v>137</v>
      </c>
      <c r="B200" s="2" t="s">
        <v>50</v>
      </c>
      <c r="C200" s="2" t="s">
        <v>118</v>
      </c>
      <c r="D200" s="2" t="s">
        <v>117</v>
      </c>
      <c r="E200" s="2" t="s">
        <v>120</v>
      </c>
      <c r="F200" s="24">
        <v>2038.4</v>
      </c>
      <c r="G200" s="24">
        <v>0</v>
      </c>
      <c r="H200" s="24">
        <v>2038.4</v>
      </c>
      <c r="I200" s="4">
        <v>0</v>
      </c>
      <c r="J200" s="4">
        <v>0</v>
      </c>
      <c r="K200" s="5">
        <v>0</v>
      </c>
      <c r="L200" s="25"/>
      <c r="M200" s="24">
        <v>0</v>
      </c>
      <c r="N200" s="25"/>
      <c r="O200" s="4">
        <v>2038.4</v>
      </c>
      <c r="P200" s="3">
        <v>1</v>
      </c>
    </row>
    <row r="201" spans="1:16" customFormat="1" x14ac:dyDescent="0.25">
      <c r="A201" s="2" t="s">
        <v>137</v>
      </c>
      <c r="B201" s="2" t="s">
        <v>50</v>
      </c>
      <c r="C201" s="2" t="s">
        <v>118</v>
      </c>
      <c r="D201" s="2" t="s">
        <v>117</v>
      </c>
      <c r="E201" s="2" t="s">
        <v>116</v>
      </c>
      <c r="F201" s="24">
        <v>37800</v>
      </c>
      <c r="G201" s="24">
        <v>0</v>
      </c>
      <c r="H201" s="24">
        <v>37800</v>
      </c>
      <c r="I201" s="4">
        <v>499.3</v>
      </c>
      <c r="J201" s="4">
        <v>7843.2</v>
      </c>
      <c r="K201" s="5">
        <v>0</v>
      </c>
      <c r="L201" s="25"/>
      <c r="M201" s="24">
        <v>8342.5</v>
      </c>
      <c r="N201" s="25"/>
      <c r="O201" s="4">
        <v>29457.5</v>
      </c>
      <c r="P201" s="3">
        <v>0.77929899999999996</v>
      </c>
    </row>
    <row r="202" spans="1:16" customFormat="1" x14ac:dyDescent="0.25">
      <c r="A202" s="2" t="s">
        <v>136</v>
      </c>
      <c r="B202" s="2" t="s">
        <v>51</v>
      </c>
      <c r="C202" s="2" t="s">
        <v>118</v>
      </c>
      <c r="D202" s="2" t="s">
        <v>117</v>
      </c>
      <c r="E202" s="2" t="s">
        <v>121</v>
      </c>
      <c r="F202" s="24">
        <v>26575</v>
      </c>
      <c r="G202" s="24">
        <v>0</v>
      </c>
      <c r="H202" s="24">
        <v>26575</v>
      </c>
      <c r="I202" s="4">
        <v>0</v>
      </c>
      <c r="J202" s="4">
        <v>500</v>
      </c>
      <c r="K202" s="5">
        <v>5805</v>
      </c>
      <c r="L202" s="25"/>
      <c r="M202" s="24">
        <v>6305</v>
      </c>
      <c r="N202" s="25"/>
      <c r="O202" s="4">
        <v>20270</v>
      </c>
      <c r="P202" s="3">
        <v>0.76274699999999995</v>
      </c>
    </row>
    <row r="203" spans="1:16" customFormat="1" x14ac:dyDescent="0.25">
      <c r="A203" s="2" t="s">
        <v>136</v>
      </c>
      <c r="B203" s="2" t="s">
        <v>51</v>
      </c>
      <c r="C203" s="2" t="s">
        <v>118</v>
      </c>
      <c r="D203" s="2" t="s">
        <v>117</v>
      </c>
      <c r="E203" s="2" t="s">
        <v>120</v>
      </c>
      <c r="F203" s="24">
        <v>4505.9399999999996</v>
      </c>
      <c r="G203" s="24">
        <v>0</v>
      </c>
      <c r="H203" s="24">
        <v>4505.9399999999996</v>
      </c>
      <c r="I203" s="4">
        <v>0</v>
      </c>
      <c r="J203" s="4">
        <v>0</v>
      </c>
      <c r="K203" s="5">
        <v>0</v>
      </c>
      <c r="L203" s="25"/>
      <c r="M203" s="24">
        <v>0</v>
      </c>
      <c r="N203" s="25"/>
      <c r="O203" s="4">
        <v>4505.9399999999996</v>
      </c>
      <c r="P203" s="3">
        <v>1</v>
      </c>
    </row>
    <row r="204" spans="1:16" customFormat="1" x14ac:dyDescent="0.25">
      <c r="A204" s="2" t="s">
        <v>136</v>
      </c>
      <c r="B204" s="2" t="s">
        <v>51</v>
      </c>
      <c r="C204" s="2" t="s">
        <v>118</v>
      </c>
      <c r="D204" s="2" t="s">
        <v>117</v>
      </c>
      <c r="E204" s="2" t="s">
        <v>116</v>
      </c>
      <c r="F204" s="24">
        <v>8800</v>
      </c>
      <c r="G204" s="24">
        <v>0</v>
      </c>
      <c r="H204" s="24">
        <v>8800</v>
      </c>
      <c r="I204" s="4">
        <v>0</v>
      </c>
      <c r="J204" s="4">
        <v>0</v>
      </c>
      <c r="K204" s="5">
        <v>0</v>
      </c>
      <c r="L204" s="25"/>
      <c r="M204" s="24">
        <v>0</v>
      </c>
      <c r="N204" s="25"/>
      <c r="O204" s="4">
        <v>8800</v>
      </c>
      <c r="P204" s="3">
        <v>1</v>
      </c>
    </row>
    <row r="205" spans="1:16" customFormat="1" x14ac:dyDescent="0.25">
      <c r="A205" s="2" t="s">
        <v>136</v>
      </c>
      <c r="B205" s="2" t="s">
        <v>51</v>
      </c>
      <c r="C205" s="2" t="s">
        <v>118</v>
      </c>
      <c r="D205" s="2" t="s">
        <v>117</v>
      </c>
      <c r="E205" s="2" t="s">
        <v>125</v>
      </c>
      <c r="F205" s="24">
        <v>125551.27</v>
      </c>
      <c r="G205" s="24">
        <v>0</v>
      </c>
      <c r="H205" s="24">
        <v>125551.27</v>
      </c>
      <c r="I205" s="4">
        <v>1332.3</v>
      </c>
      <c r="J205" s="4">
        <v>42134.11</v>
      </c>
      <c r="K205" s="5">
        <v>67544.429999999993</v>
      </c>
      <c r="L205" s="25"/>
      <c r="M205" s="24">
        <v>111010.84</v>
      </c>
      <c r="N205" s="25"/>
      <c r="O205" s="4">
        <v>14540.43</v>
      </c>
      <c r="P205" s="3">
        <v>0.115813</v>
      </c>
    </row>
    <row r="206" spans="1:16" customFormat="1" x14ac:dyDescent="0.25">
      <c r="A206" s="2" t="s">
        <v>135</v>
      </c>
      <c r="B206" s="2" t="s">
        <v>52</v>
      </c>
      <c r="C206" s="2" t="s">
        <v>118</v>
      </c>
      <c r="D206" s="2" t="s">
        <v>117</v>
      </c>
      <c r="E206" s="2" t="s">
        <v>121</v>
      </c>
      <c r="F206" s="24">
        <v>1500</v>
      </c>
      <c r="G206" s="24">
        <v>0</v>
      </c>
      <c r="H206" s="24">
        <v>1500</v>
      </c>
      <c r="I206" s="4">
        <v>0</v>
      </c>
      <c r="J206" s="4">
        <v>0</v>
      </c>
      <c r="K206" s="5">
        <v>0</v>
      </c>
      <c r="L206" s="25"/>
      <c r="M206" s="24">
        <v>0</v>
      </c>
      <c r="N206" s="25"/>
      <c r="O206" s="4">
        <v>1500</v>
      </c>
      <c r="P206" s="3">
        <v>1</v>
      </c>
    </row>
    <row r="207" spans="1:16" customFormat="1" x14ac:dyDescent="0.25">
      <c r="A207" s="2" t="s">
        <v>135</v>
      </c>
      <c r="B207" s="2" t="s">
        <v>52</v>
      </c>
      <c r="C207" s="2" t="s">
        <v>118</v>
      </c>
      <c r="D207" s="2" t="s">
        <v>117</v>
      </c>
      <c r="E207" s="2" t="s">
        <v>120</v>
      </c>
      <c r="F207" s="24">
        <v>42</v>
      </c>
      <c r="G207" s="24">
        <v>0</v>
      </c>
      <c r="H207" s="24">
        <v>42</v>
      </c>
      <c r="I207" s="4">
        <v>0</v>
      </c>
      <c r="J207" s="4">
        <v>0</v>
      </c>
      <c r="K207" s="5">
        <v>0</v>
      </c>
      <c r="L207" s="25"/>
      <c r="M207" s="24">
        <v>0</v>
      </c>
      <c r="N207" s="25"/>
      <c r="O207" s="4">
        <v>42</v>
      </c>
      <c r="P207" s="3">
        <v>1</v>
      </c>
    </row>
    <row r="208" spans="1:16" customFormat="1" x14ac:dyDescent="0.25">
      <c r="A208" s="2" t="s">
        <v>134</v>
      </c>
      <c r="B208" s="2" t="s">
        <v>53</v>
      </c>
      <c r="C208" s="2" t="s">
        <v>118</v>
      </c>
      <c r="D208" s="2" t="s">
        <v>117</v>
      </c>
      <c r="E208" s="2" t="s">
        <v>121</v>
      </c>
      <c r="F208" s="24">
        <v>16000</v>
      </c>
      <c r="G208" s="24">
        <v>0</v>
      </c>
      <c r="H208" s="24">
        <v>16000</v>
      </c>
      <c r="I208" s="4">
        <v>0</v>
      </c>
      <c r="J208" s="4">
        <v>0</v>
      </c>
      <c r="K208" s="5">
        <v>0</v>
      </c>
      <c r="L208" s="25"/>
      <c r="M208" s="24">
        <v>0</v>
      </c>
      <c r="N208" s="25"/>
      <c r="O208" s="4">
        <v>16000</v>
      </c>
      <c r="P208" s="3">
        <v>1</v>
      </c>
    </row>
    <row r="209" spans="1:16" customFormat="1" x14ac:dyDescent="0.25">
      <c r="A209" s="2" t="s">
        <v>134</v>
      </c>
      <c r="B209" s="2" t="s">
        <v>53</v>
      </c>
      <c r="C209" s="2" t="s">
        <v>118</v>
      </c>
      <c r="D209" s="2" t="s">
        <v>117</v>
      </c>
      <c r="E209" s="2" t="s">
        <v>120</v>
      </c>
      <c r="F209" s="24">
        <v>448</v>
      </c>
      <c r="G209" s="24">
        <v>0</v>
      </c>
      <c r="H209" s="24">
        <v>448</v>
      </c>
      <c r="I209" s="4">
        <v>0</v>
      </c>
      <c r="J209" s="4">
        <v>0</v>
      </c>
      <c r="K209" s="5">
        <v>0</v>
      </c>
      <c r="L209" s="25"/>
      <c r="M209" s="24">
        <v>0</v>
      </c>
      <c r="N209" s="25"/>
      <c r="O209" s="4">
        <v>448</v>
      </c>
      <c r="P209" s="3">
        <v>1</v>
      </c>
    </row>
    <row r="210" spans="1:16" customFormat="1" x14ac:dyDescent="0.25">
      <c r="A210" s="2" t="s">
        <v>132</v>
      </c>
      <c r="B210" s="2" t="s">
        <v>54</v>
      </c>
      <c r="C210" s="2" t="s">
        <v>118</v>
      </c>
      <c r="D210" s="2" t="s">
        <v>117</v>
      </c>
      <c r="E210" s="2" t="s">
        <v>121</v>
      </c>
      <c r="F210" s="24">
        <v>64089</v>
      </c>
      <c r="G210" s="24">
        <v>0</v>
      </c>
      <c r="H210" s="24">
        <v>64089</v>
      </c>
      <c r="I210" s="4">
        <v>0</v>
      </c>
      <c r="J210" s="4">
        <v>0</v>
      </c>
      <c r="K210" s="5">
        <v>0</v>
      </c>
      <c r="L210" s="25"/>
      <c r="M210" s="24">
        <v>0</v>
      </c>
      <c r="N210" s="25"/>
      <c r="O210" s="4">
        <v>64089</v>
      </c>
      <c r="P210" s="3">
        <v>1</v>
      </c>
    </row>
    <row r="211" spans="1:16" customFormat="1" x14ac:dyDescent="0.25">
      <c r="A211" s="2" t="s">
        <v>132</v>
      </c>
      <c r="B211" s="2" t="s">
        <v>54</v>
      </c>
      <c r="C211" s="2" t="s">
        <v>118</v>
      </c>
      <c r="D211" s="2" t="s">
        <v>117</v>
      </c>
      <c r="E211" s="2" t="s">
        <v>120</v>
      </c>
      <c r="F211" s="24">
        <v>1794.49</v>
      </c>
      <c r="G211" s="24">
        <v>0</v>
      </c>
      <c r="H211" s="24">
        <v>1794.49</v>
      </c>
      <c r="I211" s="4">
        <v>0</v>
      </c>
      <c r="J211" s="4">
        <v>0</v>
      </c>
      <c r="K211" s="5">
        <v>0</v>
      </c>
      <c r="L211" s="25"/>
      <c r="M211" s="24">
        <v>0</v>
      </c>
      <c r="N211" s="25"/>
      <c r="O211" s="4">
        <v>1794.49</v>
      </c>
      <c r="P211" s="3">
        <v>1</v>
      </c>
    </row>
    <row r="212" spans="1:16" customFormat="1" x14ac:dyDescent="0.25">
      <c r="A212" s="2" t="s">
        <v>131</v>
      </c>
      <c r="B212" s="2" t="s">
        <v>55</v>
      </c>
      <c r="C212" s="2" t="s">
        <v>118</v>
      </c>
      <c r="D212" s="2" t="s">
        <v>117</v>
      </c>
      <c r="E212" s="2" t="s">
        <v>121</v>
      </c>
      <c r="F212" s="24">
        <v>13230</v>
      </c>
      <c r="G212" s="24">
        <v>0</v>
      </c>
      <c r="H212" s="24">
        <v>13230</v>
      </c>
      <c r="I212" s="4">
        <v>0</v>
      </c>
      <c r="J212" s="4">
        <v>600</v>
      </c>
      <c r="K212" s="5">
        <v>0</v>
      </c>
      <c r="L212" s="25"/>
      <c r="M212" s="24">
        <v>600</v>
      </c>
      <c r="N212" s="25"/>
      <c r="O212" s="4">
        <v>12630</v>
      </c>
      <c r="P212" s="3">
        <v>0.95464899999999997</v>
      </c>
    </row>
    <row r="213" spans="1:16" customFormat="1" x14ac:dyDescent="0.25">
      <c r="A213" s="2" t="s">
        <v>131</v>
      </c>
      <c r="B213" s="2" t="s">
        <v>55</v>
      </c>
      <c r="C213" s="2" t="s">
        <v>118</v>
      </c>
      <c r="D213" s="2" t="s">
        <v>117</v>
      </c>
      <c r="E213" s="2" t="s">
        <v>120</v>
      </c>
      <c r="F213" s="24">
        <v>1297.8</v>
      </c>
      <c r="G213" s="24">
        <v>0</v>
      </c>
      <c r="H213" s="24">
        <v>1297.8</v>
      </c>
      <c r="I213" s="4">
        <v>0</v>
      </c>
      <c r="J213" s="4">
        <v>0</v>
      </c>
      <c r="K213" s="5">
        <v>0</v>
      </c>
      <c r="L213" s="25"/>
      <c r="M213" s="24">
        <v>0</v>
      </c>
      <c r="N213" s="25"/>
      <c r="O213" s="4">
        <v>1297.8</v>
      </c>
      <c r="P213" s="3">
        <v>1</v>
      </c>
    </row>
    <row r="214" spans="1:16" customFormat="1" x14ac:dyDescent="0.25">
      <c r="A214" s="2" t="s">
        <v>131</v>
      </c>
      <c r="B214" s="2" t="s">
        <v>55</v>
      </c>
      <c r="C214" s="2" t="s">
        <v>118</v>
      </c>
      <c r="D214" s="2" t="s">
        <v>117</v>
      </c>
      <c r="E214" s="2" t="s">
        <v>116</v>
      </c>
      <c r="F214" s="24">
        <v>33120</v>
      </c>
      <c r="G214" s="24">
        <v>0</v>
      </c>
      <c r="H214" s="24">
        <v>33120</v>
      </c>
      <c r="I214" s="4">
        <v>739.09</v>
      </c>
      <c r="J214" s="4">
        <v>20409.28</v>
      </c>
      <c r="K214" s="5">
        <v>0</v>
      </c>
      <c r="L214" s="25"/>
      <c r="M214" s="24">
        <v>21148.37</v>
      </c>
      <c r="N214" s="25"/>
      <c r="O214" s="4">
        <v>11971.63</v>
      </c>
      <c r="P214" s="3">
        <v>0.36146200000000001</v>
      </c>
    </row>
    <row r="215" spans="1:16" customFormat="1" x14ac:dyDescent="0.25">
      <c r="A215" s="2" t="s">
        <v>130</v>
      </c>
      <c r="B215" s="2" t="s">
        <v>56</v>
      </c>
      <c r="C215" s="2" t="s">
        <v>118</v>
      </c>
      <c r="D215" s="2" t="s">
        <v>117</v>
      </c>
      <c r="E215" s="2" t="s">
        <v>121</v>
      </c>
      <c r="F215" s="24">
        <v>12500</v>
      </c>
      <c r="G215" s="24">
        <v>0</v>
      </c>
      <c r="H215" s="24">
        <v>12500</v>
      </c>
      <c r="I215" s="4">
        <v>0</v>
      </c>
      <c r="J215" s="4">
        <v>0</v>
      </c>
      <c r="K215" s="5">
        <v>0</v>
      </c>
      <c r="L215" s="25"/>
      <c r="M215" s="24">
        <v>0</v>
      </c>
      <c r="N215" s="25"/>
      <c r="O215" s="4">
        <v>12500</v>
      </c>
      <c r="P215" s="3">
        <v>1</v>
      </c>
    </row>
    <row r="216" spans="1:16" customFormat="1" x14ac:dyDescent="0.25">
      <c r="A216" s="2" t="s">
        <v>130</v>
      </c>
      <c r="B216" s="2" t="s">
        <v>56</v>
      </c>
      <c r="C216" s="2" t="s">
        <v>118</v>
      </c>
      <c r="D216" s="2" t="s">
        <v>117</v>
      </c>
      <c r="E216" s="2" t="s">
        <v>120</v>
      </c>
      <c r="F216" s="24">
        <v>2581.04</v>
      </c>
      <c r="G216" s="24">
        <v>0</v>
      </c>
      <c r="H216" s="24">
        <v>2581.04</v>
      </c>
      <c r="I216" s="4">
        <v>0</v>
      </c>
      <c r="J216" s="4">
        <v>0</v>
      </c>
      <c r="K216" s="5">
        <v>0</v>
      </c>
      <c r="L216" s="25"/>
      <c r="M216" s="24">
        <v>0</v>
      </c>
      <c r="N216" s="25"/>
      <c r="O216" s="4">
        <v>2581.04</v>
      </c>
      <c r="P216" s="3">
        <v>1</v>
      </c>
    </row>
    <row r="217" spans="1:16" customFormat="1" x14ac:dyDescent="0.25">
      <c r="A217" s="2" t="s">
        <v>130</v>
      </c>
      <c r="B217" s="2" t="s">
        <v>56</v>
      </c>
      <c r="C217" s="2" t="s">
        <v>118</v>
      </c>
      <c r="D217" s="2" t="s">
        <v>117</v>
      </c>
      <c r="E217" s="2" t="s">
        <v>116</v>
      </c>
      <c r="F217" s="24">
        <v>79680</v>
      </c>
      <c r="G217" s="24">
        <v>0</v>
      </c>
      <c r="H217" s="24">
        <v>79680</v>
      </c>
      <c r="I217" s="4">
        <v>2966.93</v>
      </c>
      <c r="J217" s="4">
        <v>41772</v>
      </c>
      <c r="K217" s="5">
        <v>0</v>
      </c>
      <c r="L217" s="25"/>
      <c r="M217" s="24">
        <v>44738.93</v>
      </c>
      <c r="N217" s="25"/>
      <c r="O217" s="4">
        <v>34941.07</v>
      </c>
      <c r="P217" s="3">
        <v>0.43851699999999999</v>
      </c>
    </row>
    <row r="218" spans="1:16" customFormat="1" x14ac:dyDescent="0.25">
      <c r="A218" s="2" t="s">
        <v>129</v>
      </c>
      <c r="B218" s="2" t="s">
        <v>57</v>
      </c>
      <c r="C218" s="2" t="s">
        <v>118</v>
      </c>
      <c r="D218" s="2" t="s">
        <v>117</v>
      </c>
      <c r="E218" s="2" t="s">
        <v>121</v>
      </c>
      <c r="F218" s="24">
        <v>10750</v>
      </c>
      <c r="G218" s="24">
        <v>0</v>
      </c>
      <c r="H218" s="24">
        <v>10750</v>
      </c>
      <c r="I218" s="4">
        <v>0</v>
      </c>
      <c r="J218" s="4">
        <v>3000</v>
      </c>
      <c r="K218" s="5">
        <v>0</v>
      </c>
      <c r="L218" s="25"/>
      <c r="M218" s="24">
        <v>3000</v>
      </c>
      <c r="N218" s="25"/>
      <c r="O218" s="4">
        <v>7750</v>
      </c>
      <c r="P218" s="3">
        <v>0.72092999999999996</v>
      </c>
    </row>
    <row r="219" spans="1:16" customFormat="1" x14ac:dyDescent="0.25">
      <c r="A219" s="2" t="s">
        <v>129</v>
      </c>
      <c r="B219" s="2" t="s">
        <v>57</v>
      </c>
      <c r="C219" s="2" t="s">
        <v>118</v>
      </c>
      <c r="D219" s="2" t="s">
        <v>117</v>
      </c>
      <c r="E219" s="2" t="s">
        <v>120</v>
      </c>
      <c r="F219" s="24">
        <v>301</v>
      </c>
      <c r="G219" s="24">
        <v>0</v>
      </c>
      <c r="H219" s="24">
        <v>301</v>
      </c>
      <c r="I219" s="4">
        <v>0</v>
      </c>
      <c r="J219" s="4">
        <v>0</v>
      </c>
      <c r="K219" s="5">
        <v>0</v>
      </c>
      <c r="L219" s="25"/>
      <c r="M219" s="24">
        <v>0</v>
      </c>
      <c r="N219" s="25"/>
      <c r="O219" s="4">
        <v>301</v>
      </c>
      <c r="P219" s="3">
        <v>1</v>
      </c>
    </row>
    <row r="220" spans="1:16" customFormat="1" x14ac:dyDescent="0.25">
      <c r="A220" s="2" t="s">
        <v>128</v>
      </c>
      <c r="B220" s="2" t="s">
        <v>58</v>
      </c>
      <c r="C220" s="2" t="s">
        <v>118</v>
      </c>
      <c r="D220" s="2" t="s">
        <v>117</v>
      </c>
      <c r="E220" s="2" t="s">
        <v>121</v>
      </c>
      <c r="F220" s="24">
        <v>10500</v>
      </c>
      <c r="G220" s="24">
        <v>0</v>
      </c>
      <c r="H220" s="24">
        <v>10500</v>
      </c>
      <c r="I220" s="4">
        <v>0</v>
      </c>
      <c r="J220" s="4">
        <v>0</v>
      </c>
      <c r="K220" s="5">
        <v>0</v>
      </c>
      <c r="L220" s="25"/>
      <c r="M220" s="24">
        <v>0</v>
      </c>
      <c r="N220" s="25"/>
      <c r="O220" s="4">
        <v>10500</v>
      </c>
      <c r="P220" s="3">
        <v>1</v>
      </c>
    </row>
    <row r="221" spans="1:16" customFormat="1" x14ac:dyDescent="0.25">
      <c r="A221" s="2" t="s">
        <v>128</v>
      </c>
      <c r="B221" s="2" t="s">
        <v>58</v>
      </c>
      <c r="C221" s="2" t="s">
        <v>118</v>
      </c>
      <c r="D221" s="2" t="s">
        <v>117</v>
      </c>
      <c r="E221" s="2" t="s">
        <v>120</v>
      </c>
      <c r="F221" s="24">
        <v>294</v>
      </c>
      <c r="G221" s="24">
        <v>0</v>
      </c>
      <c r="H221" s="24">
        <v>294</v>
      </c>
      <c r="I221" s="4">
        <v>0</v>
      </c>
      <c r="J221" s="4">
        <v>0</v>
      </c>
      <c r="K221" s="5">
        <v>0</v>
      </c>
      <c r="L221" s="25"/>
      <c r="M221" s="24">
        <v>0</v>
      </c>
      <c r="N221" s="25"/>
      <c r="O221" s="4">
        <v>294</v>
      </c>
      <c r="P221" s="3">
        <v>1</v>
      </c>
    </row>
    <row r="222" spans="1:16" customFormat="1" x14ac:dyDescent="0.25">
      <c r="A222" s="2" t="s">
        <v>127</v>
      </c>
      <c r="B222" s="2" t="s">
        <v>59</v>
      </c>
      <c r="C222" s="2" t="s">
        <v>118</v>
      </c>
      <c r="D222" s="2" t="s">
        <v>117</v>
      </c>
      <c r="E222" s="2" t="s">
        <v>121</v>
      </c>
      <c r="F222" s="24">
        <v>15000</v>
      </c>
      <c r="G222" s="24">
        <v>0</v>
      </c>
      <c r="H222" s="24">
        <v>15000</v>
      </c>
      <c r="I222" s="4">
        <v>0</v>
      </c>
      <c r="J222" s="4">
        <v>0</v>
      </c>
      <c r="K222" s="5">
        <v>0</v>
      </c>
      <c r="L222" s="25"/>
      <c r="M222" s="24">
        <v>0</v>
      </c>
      <c r="N222" s="25"/>
      <c r="O222" s="4">
        <v>15000</v>
      </c>
      <c r="P222" s="3">
        <v>1</v>
      </c>
    </row>
    <row r="223" spans="1:16" customFormat="1" x14ac:dyDescent="0.25">
      <c r="A223" s="2" t="s">
        <v>127</v>
      </c>
      <c r="B223" s="2" t="s">
        <v>59</v>
      </c>
      <c r="C223" s="2" t="s">
        <v>118</v>
      </c>
      <c r="D223" s="2" t="s">
        <v>117</v>
      </c>
      <c r="E223" s="2" t="s">
        <v>120</v>
      </c>
      <c r="F223" s="24">
        <v>420</v>
      </c>
      <c r="G223" s="24">
        <v>0</v>
      </c>
      <c r="H223" s="24">
        <v>420</v>
      </c>
      <c r="I223" s="4">
        <v>0</v>
      </c>
      <c r="J223" s="4">
        <v>0</v>
      </c>
      <c r="K223" s="5">
        <v>0</v>
      </c>
      <c r="L223" s="25"/>
      <c r="M223" s="24">
        <v>0</v>
      </c>
      <c r="N223" s="25"/>
      <c r="O223" s="4">
        <v>420</v>
      </c>
      <c r="P223" s="3">
        <v>1</v>
      </c>
    </row>
    <row r="224" spans="1:16" customFormat="1" x14ac:dyDescent="0.25">
      <c r="A224" s="2" t="s">
        <v>272</v>
      </c>
      <c r="B224" s="2" t="s">
        <v>113</v>
      </c>
      <c r="C224" s="2" t="s">
        <v>118</v>
      </c>
      <c r="D224" s="2" t="s">
        <v>117</v>
      </c>
      <c r="E224" s="2" t="s">
        <v>121</v>
      </c>
      <c r="F224" s="24">
        <v>22000</v>
      </c>
      <c r="G224" s="24">
        <v>0</v>
      </c>
      <c r="H224" s="24">
        <v>22000</v>
      </c>
      <c r="I224" s="4">
        <v>0</v>
      </c>
      <c r="J224" s="4">
        <v>0</v>
      </c>
      <c r="K224" s="5">
        <v>0</v>
      </c>
      <c r="L224" s="25"/>
      <c r="M224" s="24">
        <v>0</v>
      </c>
      <c r="N224" s="25"/>
      <c r="O224" s="4">
        <v>22000</v>
      </c>
      <c r="P224" s="3">
        <v>1</v>
      </c>
    </row>
    <row r="225" spans="1:16" customFormat="1" x14ac:dyDescent="0.25">
      <c r="A225" s="2" t="s">
        <v>272</v>
      </c>
      <c r="B225" s="2" t="s">
        <v>113</v>
      </c>
      <c r="C225" s="2" t="s">
        <v>118</v>
      </c>
      <c r="D225" s="2" t="s">
        <v>117</v>
      </c>
      <c r="E225" s="2" t="s">
        <v>120</v>
      </c>
      <c r="F225" s="24">
        <v>616</v>
      </c>
      <c r="G225" s="24">
        <v>0</v>
      </c>
      <c r="H225" s="24">
        <v>616</v>
      </c>
      <c r="I225" s="4">
        <v>0</v>
      </c>
      <c r="J225" s="4">
        <v>0</v>
      </c>
      <c r="K225" s="5">
        <v>0</v>
      </c>
      <c r="L225" s="25"/>
      <c r="M225" s="24">
        <v>0</v>
      </c>
      <c r="N225" s="25"/>
      <c r="O225" s="4">
        <v>616</v>
      </c>
      <c r="P225" s="3">
        <v>1</v>
      </c>
    </row>
    <row r="226" spans="1:16" customFormat="1" x14ac:dyDescent="0.25">
      <c r="A226" s="2" t="s">
        <v>273</v>
      </c>
      <c r="B226" s="2" t="s">
        <v>114</v>
      </c>
      <c r="C226" s="2" t="s">
        <v>118</v>
      </c>
      <c r="D226" s="2" t="s">
        <v>117</v>
      </c>
      <c r="E226" s="2" t="s">
        <v>121</v>
      </c>
      <c r="F226" s="24">
        <v>40000</v>
      </c>
      <c r="G226" s="24">
        <v>0</v>
      </c>
      <c r="H226" s="24">
        <v>40000</v>
      </c>
      <c r="I226" s="4">
        <v>0</v>
      </c>
      <c r="J226" s="4">
        <v>0</v>
      </c>
      <c r="K226" s="5">
        <v>0</v>
      </c>
      <c r="L226" s="25"/>
      <c r="M226" s="24">
        <v>0</v>
      </c>
      <c r="N226" s="25"/>
      <c r="O226" s="4">
        <v>40000</v>
      </c>
      <c r="P226" s="3">
        <v>1</v>
      </c>
    </row>
    <row r="227" spans="1:16" customFormat="1" x14ac:dyDescent="0.25">
      <c r="A227" s="2" t="s">
        <v>273</v>
      </c>
      <c r="B227" s="2" t="s">
        <v>114</v>
      </c>
      <c r="C227" s="2" t="s">
        <v>118</v>
      </c>
      <c r="D227" s="2" t="s">
        <v>117</v>
      </c>
      <c r="E227" s="2" t="s">
        <v>120</v>
      </c>
      <c r="F227" s="24">
        <v>1120</v>
      </c>
      <c r="G227" s="24">
        <v>0</v>
      </c>
      <c r="H227" s="24">
        <v>1120</v>
      </c>
      <c r="I227" s="4">
        <v>0</v>
      </c>
      <c r="J227" s="4">
        <v>0</v>
      </c>
      <c r="K227" s="5">
        <v>0</v>
      </c>
      <c r="L227" s="25"/>
      <c r="M227" s="24">
        <v>0</v>
      </c>
      <c r="N227" s="25"/>
      <c r="O227" s="4">
        <v>1120</v>
      </c>
      <c r="P227" s="3">
        <v>1</v>
      </c>
    </row>
    <row r="228" spans="1:16" customFormat="1" x14ac:dyDescent="0.25">
      <c r="A228" s="2" t="s">
        <v>275</v>
      </c>
      <c r="B228" s="2" t="s">
        <v>115</v>
      </c>
      <c r="C228" s="2" t="s">
        <v>118</v>
      </c>
      <c r="D228" s="2" t="s">
        <v>117</v>
      </c>
      <c r="E228" s="2" t="s">
        <v>121</v>
      </c>
      <c r="F228" s="24">
        <v>10500</v>
      </c>
      <c r="G228" s="24">
        <v>0</v>
      </c>
      <c r="H228" s="24">
        <v>10500</v>
      </c>
      <c r="I228" s="4">
        <v>0</v>
      </c>
      <c r="J228" s="4">
        <v>0</v>
      </c>
      <c r="K228" s="5">
        <v>0</v>
      </c>
      <c r="L228" s="25"/>
      <c r="M228" s="24">
        <v>0</v>
      </c>
      <c r="N228" s="25"/>
      <c r="O228" s="4">
        <v>10500</v>
      </c>
      <c r="P228" s="3">
        <v>1</v>
      </c>
    </row>
    <row r="229" spans="1:16" customFormat="1" x14ac:dyDescent="0.25">
      <c r="A229" s="2" t="s">
        <v>275</v>
      </c>
      <c r="B229" s="2" t="s">
        <v>115</v>
      </c>
      <c r="C229" s="2" t="s">
        <v>118</v>
      </c>
      <c r="D229" s="2" t="s">
        <v>117</v>
      </c>
      <c r="E229" s="2" t="s">
        <v>120</v>
      </c>
      <c r="F229" s="24">
        <v>294</v>
      </c>
      <c r="G229" s="24">
        <v>0</v>
      </c>
      <c r="H229" s="24">
        <v>294</v>
      </c>
      <c r="I229" s="4">
        <v>0</v>
      </c>
      <c r="J229" s="4">
        <v>0</v>
      </c>
      <c r="K229" s="5">
        <v>0</v>
      </c>
      <c r="L229" s="25"/>
      <c r="M229" s="24">
        <v>0</v>
      </c>
      <c r="N229" s="25"/>
      <c r="O229" s="4">
        <v>294</v>
      </c>
      <c r="P229" s="3">
        <v>1</v>
      </c>
    </row>
    <row r="230" spans="1:16" customFormat="1" x14ac:dyDescent="0.25">
      <c r="A230" s="2" t="s">
        <v>126</v>
      </c>
      <c r="B230" s="2" t="s">
        <v>60</v>
      </c>
      <c r="C230" s="2" t="s">
        <v>118</v>
      </c>
      <c r="D230" s="2" t="s">
        <v>117</v>
      </c>
      <c r="E230" s="2" t="s">
        <v>121</v>
      </c>
      <c r="F230" s="24">
        <v>78528</v>
      </c>
      <c r="G230" s="24">
        <v>0</v>
      </c>
      <c r="H230" s="24">
        <v>78528</v>
      </c>
      <c r="I230" s="4">
        <v>0</v>
      </c>
      <c r="J230" s="4">
        <v>0</v>
      </c>
      <c r="K230" s="5">
        <v>7294.7</v>
      </c>
      <c r="L230" s="25"/>
      <c r="M230" s="24">
        <v>7294.7</v>
      </c>
      <c r="N230" s="25"/>
      <c r="O230" s="4">
        <v>71233.3</v>
      </c>
      <c r="P230" s="3">
        <v>0.907107</v>
      </c>
    </row>
    <row r="231" spans="1:16" customFormat="1" x14ac:dyDescent="0.25">
      <c r="A231" s="2" t="s">
        <v>126</v>
      </c>
      <c r="B231" s="2" t="s">
        <v>60</v>
      </c>
      <c r="C231" s="2" t="s">
        <v>118</v>
      </c>
      <c r="D231" s="2" t="s">
        <v>117</v>
      </c>
      <c r="E231" s="2" t="s">
        <v>120</v>
      </c>
      <c r="F231" s="24">
        <v>8131.09</v>
      </c>
      <c r="G231" s="24">
        <v>0</v>
      </c>
      <c r="H231" s="24">
        <v>8131.09</v>
      </c>
      <c r="I231" s="4">
        <v>0</v>
      </c>
      <c r="J231" s="4">
        <v>0</v>
      </c>
      <c r="K231" s="5">
        <v>0</v>
      </c>
      <c r="L231" s="25"/>
      <c r="M231" s="24">
        <v>0</v>
      </c>
      <c r="N231" s="25"/>
      <c r="O231" s="4">
        <v>8131.09</v>
      </c>
      <c r="P231" s="3">
        <v>1</v>
      </c>
    </row>
    <row r="232" spans="1:16" customFormat="1" x14ac:dyDescent="0.25">
      <c r="A232" s="2" t="s">
        <v>126</v>
      </c>
      <c r="B232" s="2" t="s">
        <v>60</v>
      </c>
      <c r="C232" s="2" t="s">
        <v>118</v>
      </c>
      <c r="D232" s="2" t="s">
        <v>117</v>
      </c>
      <c r="E232" s="2" t="s">
        <v>116</v>
      </c>
      <c r="F232" s="24">
        <v>37963</v>
      </c>
      <c r="G232" s="24">
        <v>0</v>
      </c>
      <c r="H232" s="24">
        <v>37963</v>
      </c>
      <c r="I232" s="4">
        <v>0</v>
      </c>
      <c r="J232" s="4">
        <v>0</v>
      </c>
      <c r="K232" s="5">
        <v>0</v>
      </c>
      <c r="L232" s="25"/>
      <c r="M232" s="24">
        <v>0</v>
      </c>
      <c r="N232" s="25"/>
      <c r="O232" s="4">
        <v>37963</v>
      </c>
      <c r="P232" s="3">
        <v>1</v>
      </c>
    </row>
    <row r="233" spans="1:16" customFormat="1" x14ac:dyDescent="0.25">
      <c r="A233" s="2" t="s">
        <v>126</v>
      </c>
      <c r="B233" s="2" t="s">
        <v>60</v>
      </c>
      <c r="C233" s="2" t="s">
        <v>118</v>
      </c>
      <c r="D233" s="2" t="s">
        <v>117</v>
      </c>
      <c r="E233" s="2" t="s">
        <v>125</v>
      </c>
      <c r="F233" s="24">
        <v>173905.2</v>
      </c>
      <c r="G233" s="24">
        <v>0</v>
      </c>
      <c r="H233" s="24">
        <v>173905.2</v>
      </c>
      <c r="I233" s="4">
        <v>5175.1899999999996</v>
      </c>
      <c r="J233" s="4">
        <v>163665.21</v>
      </c>
      <c r="K233" s="5">
        <v>0</v>
      </c>
      <c r="L233" s="25"/>
      <c r="M233" s="24">
        <v>168840.4</v>
      </c>
      <c r="N233" s="25"/>
      <c r="O233" s="4">
        <v>5064.8</v>
      </c>
      <c r="P233" s="3">
        <v>2.9124000000000001E-2</v>
      </c>
    </row>
    <row r="234" spans="1:16" customFormat="1" x14ac:dyDescent="0.25">
      <c r="A234" s="2" t="s">
        <v>124</v>
      </c>
      <c r="B234" s="2" t="s">
        <v>61</v>
      </c>
      <c r="C234" s="2" t="s">
        <v>118</v>
      </c>
      <c r="D234" s="2" t="s">
        <v>117</v>
      </c>
      <c r="E234" s="2" t="s">
        <v>121</v>
      </c>
      <c r="F234" s="24">
        <v>861988</v>
      </c>
      <c r="G234" s="24">
        <v>0</v>
      </c>
      <c r="H234" s="24">
        <v>1773008</v>
      </c>
      <c r="I234" s="4">
        <v>295501.33</v>
      </c>
      <c r="J234" s="4">
        <v>0</v>
      </c>
      <c r="K234" s="5">
        <v>0</v>
      </c>
      <c r="L234" s="25"/>
      <c r="M234" s="24">
        <v>295501.33</v>
      </c>
      <c r="N234" s="25"/>
      <c r="O234" s="4">
        <v>1477506.67</v>
      </c>
      <c r="P234" s="3">
        <v>0.83333299999999999</v>
      </c>
    </row>
    <row r="235" spans="1:16" customFormat="1" x14ac:dyDescent="0.25">
      <c r="A235" s="2" t="s">
        <v>124</v>
      </c>
      <c r="B235" s="2" t="s">
        <v>61</v>
      </c>
      <c r="C235" s="2" t="s">
        <v>118</v>
      </c>
      <c r="D235" s="2" t="s">
        <v>117</v>
      </c>
      <c r="E235" s="2" t="s">
        <v>120</v>
      </c>
      <c r="F235" s="24">
        <v>45895</v>
      </c>
      <c r="G235" s="24">
        <v>0</v>
      </c>
      <c r="H235" s="24">
        <v>1773008</v>
      </c>
      <c r="I235" s="4">
        <v>295501.33</v>
      </c>
      <c r="J235" s="4">
        <v>0</v>
      </c>
      <c r="K235" s="5">
        <v>0</v>
      </c>
      <c r="L235" s="25"/>
      <c r="M235" s="24">
        <v>295501.33</v>
      </c>
      <c r="N235" s="25"/>
      <c r="O235" s="4">
        <v>1477506.67</v>
      </c>
      <c r="P235" s="3">
        <v>0.83333299999999999</v>
      </c>
    </row>
    <row r="236" spans="1:16" customFormat="1" x14ac:dyDescent="0.25">
      <c r="A236" s="2" t="s">
        <v>124</v>
      </c>
      <c r="B236" s="2" t="s">
        <v>61</v>
      </c>
      <c r="C236" s="2" t="s">
        <v>118</v>
      </c>
      <c r="D236" s="2" t="s">
        <v>117</v>
      </c>
      <c r="E236" s="2" t="s">
        <v>116</v>
      </c>
      <c r="F236" s="24">
        <v>237125</v>
      </c>
      <c r="G236" s="24">
        <v>0</v>
      </c>
      <c r="H236" s="24">
        <v>1773008</v>
      </c>
      <c r="I236" s="4">
        <v>295501.33</v>
      </c>
      <c r="J236" s="4">
        <v>0</v>
      </c>
      <c r="K236" s="5">
        <v>0</v>
      </c>
      <c r="L236" s="25"/>
      <c r="M236" s="24">
        <v>295501.33</v>
      </c>
      <c r="N236" s="25"/>
      <c r="O236" s="4">
        <v>1477506.67</v>
      </c>
      <c r="P236" s="3">
        <v>0.83333299999999999</v>
      </c>
    </row>
    <row r="237" spans="1:16" customFormat="1" x14ac:dyDescent="0.25">
      <c r="A237" s="2" t="s">
        <v>124</v>
      </c>
      <c r="B237" s="2" t="s">
        <v>61</v>
      </c>
      <c r="C237" s="2" t="s">
        <v>118</v>
      </c>
      <c r="D237" s="2" t="s">
        <v>117</v>
      </c>
      <c r="E237" s="2" t="s">
        <v>125</v>
      </c>
      <c r="F237" s="24">
        <v>540000</v>
      </c>
      <c r="G237" s="24">
        <v>0</v>
      </c>
      <c r="H237" s="24">
        <v>1773008</v>
      </c>
      <c r="I237" s="4">
        <v>295501.33</v>
      </c>
      <c r="J237" s="4">
        <v>0</v>
      </c>
      <c r="K237" s="5">
        <v>0</v>
      </c>
      <c r="L237" s="25"/>
      <c r="M237" s="24">
        <v>295501.33</v>
      </c>
      <c r="N237" s="25"/>
      <c r="O237" s="4">
        <v>1477506.67</v>
      </c>
      <c r="P237" s="3">
        <v>0.83333299999999999</v>
      </c>
    </row>
    <row r="238" spans="1:16" customFormat="1" x14ac:dyDescent="0.25">
      <c r="A238" s="2" t="s">
        <v>124</v>
      </c>
      <c r="B238" s="2" t="s">
        <v>61</v>
      </c>
      <c r="C238" s="2" t="s">
        <v>118</v>
      </c>
      <c r="D238" s="2" t="s">
        <v>117</v>
      </c>
      <c r="E238" s="2" t="s">
        <v>123</v>
      </c>
      <c r="F238" s="24">
        <v>88000</v>
      </c>
      <c r="G238" s="24">
        <v>0</v>
      </c>
      <c r="H238" s="24">
        <v>1773008</v>
      </c>
      <c r="I238" s="4">
        <v>295501.33</v>
      </c>
      <c r="J238" s="4">
        <v>0</v>
      </c>
      <c r="K238" s="5">
        <v>0</v>
      </c>
      <c r="L238" s="25"/>
      <c r="M238" s="24">
        <v>295501.33</v>
      </c>
      <c r="N238" s="25"/>
      <c r="O238" s="4">
        <v>1477506.67</v>
      </c>
      <c r="P238" s="3">
        <v>0.83333299999999999</v>
      </c>
    </row>
    <row r="239" spans="1:16" customFormat="1" x14ac:dyDescent="0.25">
      <c r="A239" s="2" t="s">
        <v>122</v>
      </c>
      <c r="B239" s="2" t="s">
        <v>62</v>
      </c>
      <c r="C239" s="2" t="s">
        <v>118</v>
      </c>
      <c r="D239" s="2" t="s">
        <v>117</v>
      </c>
      <c r="E239" s="2" t="s">
        <v>121</v>
      </c>
      <c r="F239" s="24">
        <v>65000</v>
      </c>
      <c r="G239" s="24">
        <v>0</v>
      </c>
      <c r="H239" s="24">
        <v>65000</v>
      </c>
      <c r="I239" s="4">
        <v>0</v>
      </c>
      <c r="J239" s="4">
        <v>0</v>
      </c>
      <c r="K239" s="5">
        <v>0</v>
      </c>
      <c r="L239" s="25"/>
      <c r="M239" s="24">
        <v>0</v>
      </c>
      <c r="N239" s="25"/>
      <c r="O239" s="4">
        <v>65000</v>
      </c>
      <c r="P239" s="3">
        <v>1</v>
      </c>
    </row>
    <row r="240" spans="1:16" customFormat="1" x14ac:dyDescent="0.25">
      <c r="A240" s="2" t="s">
        <v>122</v>
      </c>
      <c r="B240" s="2" t="s">
        <v>62</v>
      </c>
      <c r="C240" s="2" t="s">
        <v>118</v>
      </c>
      <c r="D240" s="2" t="s">
        <v>117</v>
      </c>
      <c r="E240" s="2" t="s">
        <v>120</v>
      </c>
      <c r="F240" s="24">
        <v>2001.44</v>
      </c>
      <c r="G240" s="24">
        <v>0</v>
      </c>
      <c r="H240" s="24">
        <v>2001.44</v>
      </c>
      <c r="I240" s="4">
        <v>0</v>
      </c>
      <c r="J240" s="4">
        <v>0</v>
      </c>
      <c r="K240" s="5">
        <v>0</v>
      </c>
      <c r="L240" s="25"/>
      <c r="M240" s="24">
        <v>0</v>
      </c>
      <c r="N240" s="25"/>
      <c r="O240" s="4">
        <v>2001.44</v>
      </c>
      <c r="P240" s="3">
        <v>1</v>
      </c>
    </row>
    <row r="241" spans="1:16" customFormat="1" x14ac:dyDescent="0.25">
      <c r="A241" s="2" t="s">
        <v>122</v>
      </c>
      <c r="B241" s="2" t="s">
        <v>62</v>
      </c>
      <c r="C241" s="2" t="s">
        <v>118</v>
      </c>
      <c r="D241" s="2" t="s">
        <v>117</v>
      </c>
      <c r="E241" s="2" t="s">
        <v>116</v>
      </c>
      <c r="F241" s="24">
        <v>6480</v>
      </c>
      <c r="G241" s="24">
        <v>0</v>
      </c>
      <c r="H241" s="24">
        <v>6480</v>
      </c>
      <c r="I241" s="4">
        <v>0</v>
      </c>
      <c r="J241" s="4">
        <v>0</v>
      </c>
      <c r="K241" s="5">
        <v>0</v>
      </c>
      <c r="L241" s="25"/>
      <c r="M241" s="24">
        <v>0</v>
      </c>
      <c r="N241" s="25"/>
      <c r="O241" s="4">
        <v>6480</v>
      </c>
      <c r="P241" s="3">
        <v>1</v>
      </c>
    </row>
    <row r="242" spans="1:16" customFormat="1" x14ac:dyDescent="0.25">
      <c r="A242" s="2" t="s">
        <v>277</v>
      </c>
      <c r="B242" s="2" t="s">
        <v>108</v>
      </c>
      <c r="C242" s="2" t="s">
        <v>118</v>
      </c>
      <c r="D242" s="2" t="s">
        <v>117</v>
      </c>
      <c r="E242" s="2" t="s">
        <v>121</v>
      </c>
      <c r="F242" s="24">
        <v>5000</v>
      </c>
      <c r="G242" s="24">
        <v>0</v>
      </c>
      <c r="H242" s="24">
        <v>5000</v>
      </c>
      <c r="I242" s="4">
        <v>0</v>
      </c>
      <c r="J242" s="4">
        <v>0</v>
      </c>
      <c r="K242" s="5">
        <v>0</v>
      </c>
      <c r="L242" s="25"/>
      <c r="M242" s="24">
        <v>0</v>
      </c>
      <c r="N242" s="25"/>
      <c r="O242" s="4">
        <v>5000</v>
      </c>
      <c r="P242" s="3">
        <v>1</v>
      </c>
    </row>
    <row r="243" spans="1:16" customFormat="1" x14ac:dyDescent="0.25">
      <c r="A243" s="2" t="s">
        <v>277</v>
      </c>
      <c r="B243" s="2" t="s">
        <v>108</v>
      </c>
      <c r="C243" s="2" t="s">
        <v>118</v>
      </c>
      <c r="D243" s="2" t="s">
        <v>117</v>
      </c>
      <c r="E243" s="2" t="s">
        <v>120</v>
      </c>
      <c r="F243" s="24">
        <v>140</v>
      </c>
      <c r="G243" s="24">
        <v>0</v>
      </c>
      <c r="H243" s="24">
        <v>140</v>
      </c>
      <c r="I243" s="4">
        <v>0</v>
      </c>
      <c r="J243" s="4">
        <v>0</v>
      </c>
      <c r="K243" s="5">
        <v>0</v>
      </c>
      <c r="L243" s="25"/>
      <c r="M243" s="24">
        <v>0</v>
      </c>
      <c r="N243" s="25"/>
      <c r="O243" s="4">
        <v>140</v>
      </c>
      <c r="P243" s="3">
        <v>1</v>
      </c>
    </row>
    <row r="244" spans="1:16" customFormat="1" x14ac:dyDescent="0.25">
      <c r="A244" s="2" t="s">
        <v>278</v>
      </c>
      <c r="B244" s="2" t="s">
        <v>97</v>
      </c>
      <c r="C244" s="2" t="s">
        <v>118</v>
      </c>
      <c r="D244" s="2" t="s">
        <v>117</v>
      </c>
      <c r="E244" s="2" t="s">
        <v>121</v>
      </c>
      <c r="F244" s="24">
        <v>69733</v>
      </c>
      <c r="G244" s="24">
        <v>0</v>
      </c>
      <c r="H244" s="24">
        <v>69733</v>
      </c>
      <c r="I244" s="4">
        <v>0</v>
      </c>
      <c r="J244" s="4">
        <v>0</v>
      </c>
      <c r="K244" s="5">
        <v>0</v>
      </c>
      <c r="L244" s="25"/>
      <c r="M244" s="24">
        <v>0</v>
      </c>
      <c r="N244" s="25"/>
      <c r="O244" s="4">
        <v>69733</v>
      </c>
      <c r="P244" s="3">
        <v>1</v>
      </c>
    </row>
    <row r="245" spans="1:16" customFormat="1" x14ac:dyDescent="0.25">
      <c r="A245" s="2" t="s">
        <v>278</v>
      </c>
      <c r="B245" s="2" t="s">
        <v>97</v>
      </c>
      <c r="C245" s="2" t="s">
        <v>118</v>
      </c>
      <c r="D245" s="2" t="s">
        <v>117</v>
      </c>
      <c r="E245" s="2" t="s">
        <v>120</v>
      </c>
      <c r="F245" s="24">
        <v>1952.52</v>
      </c>
      <c r="G245" s="24">
        <v>0</v>
      </c>
      <c r="H245" s="24">
        <v>1952.52</v>
      </c>
      <c r="I245" s="4">
        <v>0</v>
      </c>
      <c r="J245" s="4">
        <v>0</v>
      </c>
      <c r="K245" s="5">
        <v>0</v>
      </c>
      <c r="L245" s="25"/>
      <c r="M245" s="24">
        <v>0</v>
      </c>
      <c r="N245" s="25"/>
      <c r="O245" s="4">
        <v>1952.52</v>
      </c>
      <c r="P245" s="3">
        <v>1</v>
      </c>
    </row>
  </sheetData>
  <autoFilter ref="A11:P245" xr:uid="{00000000-0009-0000-0000-000009000000}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00000"/>
  </sheetPr>
  <dimension ref="A3:M98"/>
  <sheetViews>
    <sheetView topLeftCell="A2" workbookViewId="0">
      <pane ySplit="4" topLeftCell="A6" activePane="bottomLeft" state="frozen"/>
      <selection activeCell="E42" activeCellId="1" sqref="A6:XFD6 E42"/>
      <selection pane="bottomLeft" activeCell="E42" activeCellId="1" sqref="A6:XFD6 E42"/>
    </sheetView>
  </sheetViews>
  <sheetFormatPr defaultRowHeight="13.2" x14ac:dyDescent="0.25"/>
  <cols>
    <col min="1" max="1" width="13.44140625" bestFit="1" customWidth="1"/>
    <col min="2" max="2" width="21.109375" style="19" bestFit="1" customWidth="1"/>
    <col min="3" max="3" width="16.6640625" style="19" bestFit="1" customWidth="1"/>
    <col min="4" max="4" width="23" style="19" bestFit="1" customWidth="1"/>
    <col min="5" max="5" width="16.6640625" style="19" bestFit="1" customWidth="1"/>
    <col min="6" max="6" width="23" style="19" bestFit="1" customWidth="1"/>
    <col min="7" max="7" width="16.6640625" style="19" bestFit="1" customWidth="1"/>
    <col min="8" max="8" width="21.109375" style="19" bestFit="1" customWidth="1"/>
    <col min="9" max="9" width="16.6640625" style="19" bestFit="1" customWidth="1"/>
    <col min="10" max="10" width="25.44140625" style="19" bestFit="1" customWidth="1"/>
    <col min="11" max="11" width="16.6640625" style="19" bestFit="1" customWidth="1"/>
    <col min="12" max="12" width="21.109375" style="19" bestFit="1" customWidth="1"/>
    <col min="13" max="13" width="35.77734375" bestFit="1" customWidth="1"/>
  </cols>
  <sheetData>
    <row r="3" spans="1:13" s="9" customFormat="1" x14ac:dyDescent="0.25">
      <c r="B3" s="12" t="s">
        <v>228</v>
      </c>
    </row>
    <row r="4" spans="1:13" s="20" customFormat="1" ht="52.8" x14ac:dyDescent="0.25">
      <c r="A4" s="9"/>
      <c r="B4" s="9" t="s">
        <v>121</v>
      </c>
      <c r="C4" s="9"/>
      <c r="D4" s="9" t="s">
        <v>123</v>
      </c>
      <c r="E4" s="9"/>
      <c r="F4" s="9" t="s">
        <v>120</v>
      </c>
      <c r="G4" s="9"/>
      <c r="H4" s="9" t="s">
        <v>116</v>
      </c>
      <c r="I4" s="9"/>
      <c r="J4" s="9" t="s">
        <v>125</v>
      </c>
      <c r="K4" s="9"/>
      <c r="L4" s="9" t="s">
        <v>234</v>
      </c>
      <c r="M4" s="9" t="s">
        <v>233</v>
      </c>
    </row>
    <row r="5" spans="1:13" s="9" customFormat="1" ht="52.8" x14ac:dyDescent="0.25">
      <c r="A5" s="12" t="s">
        <v>226</v>
      </c>
      <c r="B5" s="9" t="s">
        <v>235</v>
      </c>
      <c r="C5" s="9" t="s">
        <v>229</v>
      </c>
      <c r="D5" s="9" t="s">
        <v>235</v>
      </c>
      <c r="E5" s="9" t="s">
        <v>229</v>
      </c>
      <c r="F5" s="9" t="s">
        <v>235</v>
      </c>
      <c r="G5" s="9" t="s">
        <v>229</v>
      </c>
      <c r="H5" s="9" t="s">
        <v>235</v>
      </c>
      <c r="I5" s="9" t="s">
        <v>229</v>
      </c>
      <c r="J5" s="9" t="s">
        <v>235</v>
      </c>
      <c r="K5" s="9" t="s">
        <v>229</v>
      </c>
    </row>
    <row r="6" spans="1:13" x14ac:dyDescent="0.25">
      <c r="A6" s="1" t="s">
        <v>25</v>
      </c>
      <c r="B6" s="81">
        <v>11765</v>
      </c>
      <c r="C6" s="81">
        <v>0</v>
      </c>
      <c r="D6" s="81">
        <v>1000</v>
      </c>
      <c r="E6" s="81">
        <v>0</v>
      </c>
      <c r="F6" s="81"/>
      <c r="G6" s="81"/>
      <c r="H6" s="81">
        <v>57160</v>
      </c>
      <c r="I6" s="81">
        <v>0</v>
      </c>
      <c r="J6" s="81">
        <v>64766</v>
      </c>
      <c r="K6" s="81">
        <v>0</v>
      </c>
      <c r="L6" s="81">
        <v>134691</v>
      </c>
      <c r="M6" s="81">
        <v>0</v>
      </c>
    </row>
    <row r="7" spans="1:13" x14ac:dyDescent="0.25">
      <c r="A7" s="1" t="s">
        <v>26</v>
      </c>
      <c r="B7" s="81">
        <v>134500</v>
      </c>
      <c r="C7" s="81">
        <v>0</v>
      </c>
      <c r="D7" s="81">
        <v>7250</v>
      </c>
      <c r="E7" s="81">
        <v>0</v>
      </c>
      <c r="F7" s="81"/>
      <c r="G7" s="81"/>
      <c r="H7" s="81">
        <v>51383</v>
      </c>
      <c r="I7" s="81">
        <v>0</v>
      </c>
      <c r="J7" s="81"/>
      <c r="K7" s="81"/>
      <c r="L7" s="81">
        <v>193133</v>
      </c>
      <c r="M7" s="81">
        <v>0</v>
      </c>
    </row>
    <row r="8" spans="1:13" x14ac:dyDescent="0.25">
      <c r="A8" s="1" t="s">
        <v>27</v>
      </c>
      <c r="B8" s="81">
        <v>36580</v>
      </c>
      <c r="C8" s="81">
        <v>0</v>
      </c>
      <c r="D8" s="81">
        <v>25000</v>
      </c>
      <c r="E8" s="81">
        <v>0</v>
      </c>
      <c r="F8" s="81"/>
      <c r="G8" s="81"/>
      <c r="H8" s="81">
        <v>83644</v>
      </c>
      <c r="I8" s="81">
        <v>0</v>
      </c>
      <c r="J8" s="81">
        <v>51948</v>
      </c>
      <c r="K8" s="81">
        <v>0</v>
      </c>
      <c r="L8" s="81">
        <v>197172</v>
      </c>
      <c r="M8" s="81">
        <v>0</v>
      </c>
    </row>
    <row r="9" spans="1:13" x14ac:dyDescent="0.25">
      <c r="A9" s="1" t="s">
        <v>28</v>
      </c>
      <c r="B9" s="81">
        <v>92685</v>
      </c>
      <c r="C9" s="81">
        <v>50274.59</v>
      </c>
      <c r="D9" s="81"/>
      <c r="E9" s="81"/>
      <c r="F9" s="81">
        <v>3365.04</v>
      </c>
      <c r="G9" s="81">
        <v>1935.97</v>
      </c>
      <c r="H9" s="81">
        <v>27495</v>
      </c>
      <c r="I9" s="81">
        <v>20298.62</v>
      </c>
      <c r="J9" s="81"/>
      <c r="K9" s="81"/>
      <c r="L9" s="81">
        <v>123545.04</v>
      </c>
      <c r="M9" s="81">
        <v>72509.179999999993</v>
      </c>
    </row>
    <row r="10" spans="1:13" x14ac:dyDescent="0.25">
      <c r="A10" s="1" t="s">
        <v>29</v>
      </c>
      <c r="B10" s="81">
        <v>13176</v>
      </c>
      <c r="C10" s="81">
        <v>4922.21</v>
      </c>
      <c r="D10" s="81"/>
      <c r="E10" s="81"/>
      <c r="F10" s="81">
        <v>2345.5300000000002</v>
      </c>
      <c r="G10" s="81">
        <v>2008.38</v>
      </c>
      <c r="H10" s="81">
        <v>9200</v>
      </c>
      <c r="I10" s="81">
        <v>7247.5</v>
      </c>
      <c r="J10" s="81">
        <v>61392.98</v>
      </c>
      <c r="K10" s="81">
        <v>65858.59</v>
      </c>
      <c r="L10" s="81">
        <v>86114.510000000009</v>
      </c>
      <c r="M10" s="81">
        <v>80036.679999999993</v>
      </c>
    </row>
    <row r="11" spans="1:13" x14ac:dyDescent="0.25">
      <c r="A11" s="1" t="s">
        <v>76</v>
      </c>
      <c r="B11" s="81">
        <v>3000</v>
      </c>
      <c r="C11" s="81">
        <v>2951.5</v>
      </c>
      <c r="D11" s="81"/>
      <c r="E11" s="81"/>
      <c r="F11" s="81">
        <v>84</v>
      </c>
      <c r="G11" s="81">
        <v>59.34</v>
      </c>
      <c r="H11" s="81"/>
      <c r="I11" s="81"/>
      <c r="J11" s="81"/>
      <c r="K11" s="81"/>
      <c r="L11" s="81">
        <v>3084</v>
      </c>
      <c r="M11" s="81">
        <v>3010.84</v>
      </c>
    </row>
    <row r="12" spans="1:13" x14ac:dyDescent="0.25">
      <c r="A12" s="1" t="s">
        <v>77</v>
      </c>
      <c r="B12" s="81">
        <v>4400</v>
      </c>
      <c r="C12" s="81">
        <v>2638.64</v>
      </c>
      <c r="D12" s="81"/>
      <c r="E12" s="81"/>
      <c r="F12" s="81">
        <v>123.2</v>
      </c>
      <c r="G12" s="81">
        <v>73.87</v>
      </c>
      <c r="H12" s="81"/>
      <c r="I12" s="81"/>
      <c r="J12" s="81"/>
      <c r="K12" s="81"/>
      <c r="L12" s="81">
        <v>4523.2</v>
      </c>
      <c r="M12" s="81">
        <v>2712.5099999999998</v>
      </c>
    </row>
    <row r="13" spans="1:13" x14ac:dyDescent="0.25">
      <c r="A13" s="1" t="s">
        <v>78</v>
      </c>
      <c r="B13" s="81">
        <v>5600</v>
      </c>
      <c r="C13" s="81">
        <v>1768.44</v>
      </c>
      <c r="D13" s="81"/>
      <c r="E13" s="81"/>
      <c r="F13" s="81">
        <v>156.80000000000001</v>
      </c>
      <c r="G13" s="81">
        <v>49.52</v>
      </c>
      <c r="H13" s="81"/>
      <c r="I13" s="81"/>
      <c r="J13" s="81"/>
      <c r="K13" s="81"/>
      <c r="L13" s="81">
        <v>5756.8</v>
      </c>
      <c r="M13" s="81">
        <v>1817.96</v>
      </c>
    </row>
    <row r="14" spans="1:13" x14ac:dyDescent="0.25">
      <c r="A14" s="1" t="s">
        <v>79</v>
      </c>
      <c r="B14" s="81">
        <v>4600</v>
      </c>
      <c r="C14" s="81">
        <v>489.06</v>
      </c>
      <c r="D14" s="81"/>
      <c r="E14" s="81"/>
      <c r="F14" s="81">
        <v>248.5</v>
      </c>
      <c r="G14" s="81">
        <v>18.03</v>
      </c>
      <c r="H14" s="81">
        <v>4275</v>
      </c>
      <c r="I14" s="81">
        <v>196.2</v>
      </c>
      <c r="J14" s="81"/>
      <c r="K14" s="81"/>
      <c r="L14" s="81">
        <v>9123.5</v>
      </c>
      <c r="M14" s="81">
        <v>703.29</v>
      </c>
    </row>
    <row r="15" spans="1:13" x14ac:dyDescent="0.25">
      <c r="A15" s="1" t="s">
        <v>80</v>
      </c>
      <c r="B15" s="81">
        <v>5994</v>
      </c>
      <c r="C15" s="81">
        <v>4372.97</v>
      </c>
      <c r="D15" s="81"/>
      <c r="E15" s="81"/>
      <c r="F15" s="81">
        <v>265.83</v>
      </c>
      <c r="G15" s="81">
        <v>197.47</v>
      </c>
      <c r="H15" s="81">
        <v>3500</v>
      </c>
      <c r="I15" s="81">
        <v>2680</v>
      </c>
      <c r="J15" s="81"/>
      <c r="K15" s="81"/>
      <c r="L15" s="81">
        <v>9759.83</v>
      </c>
      <c r="M15" s="81">
        <v>7250.4400000000005</v>
      </c>
    </row>
    <row r="16" spans="1:13" x14ac:dyDescent="0.25">
      <c r="A16" s="1" t="s">
        <v>81</v>
      </c>
      <c r="B16" s="81">
        <v>1597</v>
      </c>
      <c r="C16" s="81">
        <v>1241.6199999999999</v>
      </c>
      <c r="D16" s="81"/>
      <c r="E16" s="81"/>
      <c r="F16" s="81">
        <v>44.72</v>
      </c>
      <c r="G16" s="81">
        <v>24.19</v>
      </c>
      <c r="H16" s="81"/>
      <c r="I16" s="81"/>
      <c r="J16" s="81"/>
      <c r="K16" s="81"/>
      <c r="L16" s="81">
        <v>1641.72</v>
      </c>
      <c r="M16" s="81">
        <v>1265.81</v>
      </c>
    </row>
    <row r="17" spans="1:13" x14ac:dyDescent="0.25">
      <c r="A17" s="1" t="s">
        <v>30</v>
      </c>
      <c r="B17" s="81">
        <v>101200</v>
      </c>
      <c r="C17" s="81">
        <v>0</v>
      </c>
      <c r="D17" s="81"/>
      <c r="E17" s="81"/>
      <c r="F17" s="81"/>
      <c r="G17" s="81"/>
      <c r="H17" s="81">
        <v>146020</v>
      </c>
      <c r="I17" s="81">
        <v>0</v>
      </c>
      <c r="J17" s="81">
        <v>120789</v>
      </c>
      <c r="K17" s="81">
        <v>0</v>
      </c>
      <c r="L17" s="81">
        <v>368009</v>
      </c>
      <c r="M17" s="81">
        <v>0</v>
      </c>
    </row>
    <row r="18" spans="1:13" x14ac:dyDescent="0.25">
      <c r="A18" s="1" t="s">
        <v>88</v>
      </c>
      <c r="B18" s="81">
        <v>6100</v>
      </c>
      <c r="C18" s="81">
        <v>2037.32</v>
      </c>
      <c r="D18" s="81"/>
      <c r="E18" s="81"/>
      <c r="F18" s="81">
        <v>170.8</v>
      </c>
      <c r="G18" s="81">
        <v>57.04</v>
      </c>
      <c r="H18" s="81"/>
      <c r="I18" s="81"/>
      <c r="J18" s="81"/>
      <c r="K18" s="81"/>
      <c r="L18" s="81">
        <v>6270.8</v>
      </c>
      <c r="M18" s="81">
        <v>2094.36</v>
      </c>
    </row>
    <row r="19" spans="1:13" x14ac:dyDescent="0.25">
      <c r="A19" s="1" t="s">
        <v>31</v>
      </c>
      <c r="B19" s="81">
        <v>90500</v>
      </c>
      <c r="C19" s="81">
        <v>47220.04</v>
      </c>
      <c r="D19" s="81"/>
      <c r="E19" s="81"/>
      <c r="F19" s="81">
        <v>3054.24</v>
      </c>
      <c r="G19" s="81">
        <v>1698.87</v>
      </c>
      <c r="H19" s="81">
        <v>18580</v>
      </c>
      <c r="I19" s="81">
        <v>13453.93</v>
      </c>
      <c r="J19" s="81"/>
      <c r="K19" s="81"/>
      <c r="L19" s="81">
        <v>112134.24</v>
      </c>
      <c r="M19" s="81">
        <v>62372.840000000004</v>
      </c>
    </row>
    <row r="20" spans="1:13" x14ac:dyDescent="0.25">
      <c r="A20" s="1" t="s">
        <v>32</v>
      </c>
      <c r="B20" s="81">
        <v>449000</v>
      </c>
      <c r="C20" s="81">
        <v>0</v>
      </c>
      <c r="D20" s="81">
        <v>101000</v>
      </c>
      <c r="E20" s="81">
        <v>0</v>
      </c>
      <c r="F20" s="81"/>
      <c r="G20" s="81"/>
      <c r="H20" s="81">
        <v>398414</v>
      </c>
      <c r="I20" s="81">
        <v>0</v>
      </c>
      <c r="J20" s="81">
        <v>759974</v>
      </c>
      <c r="K20" s="81">
        <v>0</v>
      </c>
      <c r="L20" s="81">
        <v>1708388</v>
      </c>
      <c r="M20" s="81">
        <v>0</v>
      </c>
    </row>
    <row r="21" spans="1:13" x14ac:dyDescent="0.25">
      <c r="A21" s="1" t="s">
        <v>33</v>
      </c>
      <c r="B21" s="81">
        <v>4500</v>
      </c>
      <c r="C21" s="81">
        <v>1367</v>
      </c>
      <c r="D21" s="81"/>
      <c r="E21" s="81"/>
      <c r="F21" s="81">
        <v>126</v>
      </c>
      <c r="G21" s="81">
        <v>38.28</v>
      </c>
      <c r="H21" s="81"/>
      <c r="I21" s="81"/>
      <c r="J21" s="81"/>
      <c r="K21" s="81"/>
      <c r="L21" s="81">
        <v>4626</v>
      </c>
      <c r="M21" s="81">
        <v>1405.28</v>
      </c>
    </row>
    <row r="22" spans="1:13" x14ac:dyDescent="0.25">
      <c r="A22" s="1" t="s">
        <v>89</v>
      </c>
      <c r="B22" s="81">
        <v>5418</v>
      </c>
      <c r="C22" s="81">
        <v>2007.78</v>
      </c>
      <c r="D22" s="81"/>
      <c r="E22" s="81"/>
      <c r="F22" s="81">
        <v>151.69999999999999</v>
      </c>
      <c r="G22" s="81">
        <v>56.82</v>
      </c>
      <c r="H22" s="81"/>
      <c r="I22" s="81"/>
      <c r="J22" s="81"/>
      <c r="K22" s="81"/>
      <c r="L22" s="81">
        <v>5569.7</v>
      </c>
      <c r="M22" s="81">
        <v>2064.6</v>
      </c>
    </row>
    <row r="23" spans="1:13" x14ac:dyDescent="0.25">
      <c r="A23" s="1" t="s">
        <v>63</v>
      </c>
      <c r="B23" s="81">
        <v>71984</v>
      </c>
      <c r="C23" s="81">
        <v>57504.68</v>
      </c>
      <c r="D23" s="81"/>
      <c r="E23" s="81"/>
      <c r="F23" s="81">
        <v>2015.55</v>
      </c>
      <c r="G23" s="81">
        <v>1416.71</v>
      </c>
      <c r="H23" s="81"/>
      <c r="I23" s="81"/>
      <c r="J23" s="81"/>
      <c r="K23" s="81"/>
      <c r="L23" s="81">
        <v>73999.55</v>
      </c>
      <c r="M23" s="81">
        <v>58921.39</v>
      </c>
    </row>
    <row r="24" spans="1:13" x14ac:dyDescent="0.25">
      <c r="A24" s="1" t="s">
        <v>90</v>
      </c>
      <c r="B24" s="81">
        <v>1100</v>
      </c>
      <c r="C24" s="81">
        <v>793.15</v>
      </c>
      <c r="D24" s="81"/>
      <c r="E24" s="81"/>
      <c r="F24" s="81">
        <v>149.52000000000001</v>
      </c>
      <c r="G24" s="81">
        <v>101.2</v>
      </c>
      <c r="H24" s="81">
        <v>4240</v>
      </c>
      <c r="I24" s="81">
        <v>3101.27</v>
      </c>
      <c r="J24" s="81"/>
      <c r="K24" s="81"/>
      <c r="L24" s="81">
        <v>5489.52</v>
      </c>
      <c r="M24" s="81">
        <v>3995.62</v>
      </c>
    </row>
    <row r="25" spans="1:13" x14ac:dyDescent="0.25">
      <c r="A25" s="1" t="s">
        <v>64</v>
      </c>
      <c r="B25" s="81">
        <v>4500</v>
      </c>
      <c r="C25" s="81">
        <v>3007.55</v>
      </c>
      <c r="D25" s="81"/>
      <c r="E25" s="81"/>
      <c r="F25" s="81">
        <v>126</v>
      </c>
      <c r="G25" s="81">
        <v>84.21</v>
      </c>
      <c r="H25" s="81"/>
      <c r="I25" s="81"/>
      <c r="J25" s="81"/>
      <c r="K25" s="81"/>
      <c r="L25" s="81">
        <v>4626</v>
      </c>
      <c r="M25" s="81">
        <v>3091.76</v>
      </c>
    </row>
    <row r="26" spans="1:13" x14ac:dyDescent="0.25">
      <c r="A26" s="1" t="s">
        <v>82</v>
      </c>
      <c r="B26" s="81">
        <v>18426</v>
      </c>
      <c r="C26" s="81">
        <v>5552.94</v>
      </c>
      <c r="D26" s="81"/>
      <c r="E26" s="81"/>
      <c r="F26" s="81">
        <v>515.92999999999995</v>
      </c>
      <c r="G26" s="81">
        <v>155.49</v>
      </c>
      <c r="H26" s="81"/>
      <c r="I26" s="81"/>
      <c r="J26" s="81"/>
      <c r="K26" s="81"/>
      <c r="L26" s="81">
        <v>18941.93</v>
      </c>
      <c r="M26" s="81">
        <v>5708.4299999999994</v>
      </c>
    </row>
    <row r="27" spans="1:13" x14ac:dyDescent="0.25">
      <c r="A27" s="1" t="s">
        <v>91</v>
      </c>
      <c r="B27" s="81">
        <v>16800</v>
      </c>
      <c r="C27" s="81">
        <v>15087.32</v>
      </c>
      <c r="D27" s="81"/>
      <c r="E27" s="81"/>
      <c r="F27" s="81">
        <v>470.4</v>
      </c>
      <c r="G27" s="81">
        <v>421.02</v>
      </c>
      <c r="H27" s="81"/>
      <c r="I27" s="81"/>
      <c r="J27" s="81"/>
      <c r="K27" s="81"/>
      <c r="L27" s="81">
        <v>17270.400000000001</v>
      </c>
      <c r="M27" s="81">
        <v>15508.34</v>
      </c>
    </row>
    <row r="28" spans="1:13" x14ac:dyDescent="0.25">
      <c r="A28" s="1" t="s">
        <v>92</v>
      </c>
      <c r="B28" s="81">
        <v>10450</v>
      </c>
      <c r="C28" s="81">
        <v>5797.3</v>
      </c>
      <c r="D28" s="81"/>
      <c r="E28" s="81"/>
      <c r="F28" s="81">
        <v>292.60000000000002</v>
      </c>
      <c r="G28" s="81">
        <v>162.32</v>
      </c>
      <c r="H28" s="81"/>
      <c r="I28" s="81"/>
      <c r="J28" s="81"/>
      <c r="K28" s="81"/>
      <c r="L28" s="81">
        <v>10742.6</v>
      </c>
      <c r="M28" s="81">
        <v>5959.62</v>
      </c>
    </row>
    <row r="29" spans="1:13" x14ac:dyDescent="0.25">
      <c r="A29" s="1" t="s">
        <v>65</v>
      </c>
      <c r="B29" s="81">
        <v>28831</v>
      </c>
      <c r="C29" s="81">
        <v>23689.57</v>
      </c>
      <c r="D29" s="81"/>
      <c r="E29" s="81"/>
      <c r="F29" s="81">
        <v>1304.77</v>
      </c>
      <c r="G29" s="81">
        <v>870.57</v>
      </c>
      <c r="H29" s="81">
        <v>17768</v>
      </c>
      <c r="I29" s="81">
        <v>9732.0499999999993</v>
      </c>
      <c r="J29" s="81"/>
      <c r="K29" s="81"/>
      <c r="L29" s="81">
        <v>47903.770000000004</v>
      </c>
      <c r="M29" s="81">
        <v>34292.19</v>
      </c>
    </row>
    <row r="30" spans="1:13" x14ac:dyDescent="0.25">
      <c r="A30" s="1" t="s">
        <v>93</v>
      </c>
      <c r="B30" s="81">
        <v>3500</v>
      </c>
      <c r="C30" s="81">
        <v>586.74</v>
      </c>
      <c r="D30" s="81"/>
      <c r="E30" s="81"/>
      <c r="F30" s="81">
        <v>98</v>
      </c>
      <c r="G30" s="81">
        <v>16.43</v>
      </c>
      <c r="H30" s="81"/>
      <c r="I30" s="81"/>
      <c r="J30" s="81"/>
      <c r="K30" s="81"/>
      <c r="L30" s="81">
        <v>3598</v>
      </c>
      <c r="M30" s="81">
        <v>603.16999999999996</v>
      </c>
    </row>
    <row r="31" spans="1:13" x14ac:dyDescent="0.25">
      <c r="A31" s="1" t="s">
        <v>94</v>
      </c>
      <c r="B31" s="81">
        <v>6780</v>
      </c>
      <c r="C31" s="81">
        <v>5374.1</v>
      </c>
      <c r="D31" s="81"/>
      <c r="E31" s="81"/>
      <c r="F31" s="81">
        <v>189.84</v>
      </c>
      <c r="G31" s="81">
        <v>143.72</v>
      </c>
      <c r="H31" s="81"/>
      <c r="I31" s="81"/>
      <c r="J31" s="81"/>
      <c r="K31" s="81"/>
      <c r="L31" s="81">
        <v>6969.84</v>
      </c>
      <c r="M31" s="81">
        <v>5517.8200000000006</v>
      </c>
    </row>
    <row r="32" spans="1:13" x14ac:dyDescent="0.25">
      <c r="A32" s="1" t="s">
        <v>83</v>
      </c>
      <c r="B32" s="81">
        <v>15000</v>
      </c>
      <c r="C32" s="81">
        <v>6919.38</v>
      </c>
      <c r="D32" s="81"/>
      <c r="E32" s="81"/>
      <c r="F32" s="81">
        <v>420</v>
      </c>
      <c r="G32" s="81">
        <v>115.21</v>
      </c>
      <c r="H32" s="81"/>
      <c r="I32" s="81"/>
      <c r="J32" s="81"/>
      <c r="K32" s="81"/>
      <c r="L32" s="81">
        <v>15420</v>
      </c>
      <c r="M32" s="81">
        <v>7034.59</v>
      </c>
    </row>
    <row r="33" spans="1:13" x14ac:dyDescent="0.25">
      <c r="A33" s="1" t="s">
        <v>95</v>
      </c>
      <c r="B33" s="81">
        <v>20000</v>
      </c>
      <c r="C33" s="81">
        <v>7321.24</v>
      </c>
      <c r="D33" s="81"/>
      <c r="E33" s="81"/>
      <c r="F33" s="81">
        <v>560</v>
      </c>
      <c r="G33" s="81">
        <v>124.06</v>
      </c>
      <c r="H33" s="81"/>
      <c r="I33" s="81"/>
      <c r="J33" s="81"/>
      <c r="K33" s="81"/>
      <c r="L33" s="81">
        <v>20560</v>
      </c>
      <c r="M33" s="81">
        <v>7445.3</v>
      </c>
    </row>
    <row r="34" spans="1:13" x14ac:dyDescent="0.25">
      <c r="A34" s="1" t="s">
        <v>84</v>
      </c>
      <c r="B34" s="81">
        <v>0</v>
      </c>
      <c r="C34" s="81">
        <v>526.27</v>
      </c>
      <c r="D34" s="81"/>
      <c r="E34" s="81"/>
      <c r="F34" s="81">
        <v>2429.14</v>
      </c>
      <c r="G34" s="81">
        <v>1664.39</v>
      </c>
      <c r="H34" s="81">
        <v>86755</v>
      </c>
      <c r="I34" s="81">
        <v>64711.15</v>
      </c>
      <c r="J34" s="81"/>
      <c r="K34" s="81"/>
      <c r="L34" s="81">
        <v>89184.14</v>
      </c>
      <c r="M34" s="81">
        <v>66901.81</v>
      </c>
    </row>
    <row r="35" spans="1:13" x14ac:dyDescent="0.25">
      <c r="A35" s="1" t="s">
        <v>66</v>
      </c>
      <c r="B35" s="81">
        <v>400</v>
      </c>
      <c r="C35" s="81">
        <v>538.17999999999995</v>
      </c>
      <c r="D35" s="81"/>
      <c r="E35" s="81"/>
      <c r="F35" s="81">
        <v>3233.69</v>
      </c>
      <c r="G35" s="81">
        <v>1857.83</v>
      </c>
      <c r="H35" s="81">
        <v>115089</v>
      </c>
      <c r="I35" s="81">
        <v>72630.429999999993</v>
      </c>
      <c r="J35" s="81"/>
      <c r="K35" s="81"/>
      <c r="L35" s="81">
        <v>118722.69</v>
      </c>
      <c r="M35" s="81">
        <v>75026.439999999988</v>
      </c>
    </row>
    <row r="36" spans="1:13" x14ac:dyDescent="0.25">
      <c r="A36" s="1" t="s">
        <v>67</v>
      </c>
      <c r="B36" s="81">
        <v>8000</v>
      </c>
      <c r="C36" s="81">
        <v>6096</v>
      </c>
      <c r="D36" s="81"/>
      <c r="E36" s="81"/>
      <c r="F36" s="81">
        <v>224</v>
      </c>
      <c r="G36" s="81">
        <v>170.69</v>
      </c>
      <c r="H36" s="81"/>
      <c r="I36" s="81"/>
      <c r="J36" s="81"/>
      <c r="K36" s="81"/>
      <c r="L36" s="81">
        <v>8224</v>
      </c>
      <c r="M36" s="81">
        <v>6266.69</v>
      </c>
    </row>
    <row r="37" spans="1:13" x14ac:dyDescent="0.25">
      <c r="A37" s="1" t="s">
        <v>68</v>
      </c>
      <c r="B37" s="81">
        <v>27592</v>
      </c>
      <c r="C37" s="81">
        <v>26286.32</v>
      </c>
      <c r="D37" s="81"/>
      <c r="E37" s="81"/>
      <c r="F37" s="81">
        <v>3030.5</v>
      </c>
      <c r="G37" s="81">
        <v>1601.65</v>
      </c>
      <c r="H37" s="81">
        <v>80640</v>
      </c>
      <c r="I37" s="81">
        <v>31024.86</v>
      </c>
      <c r="J37" s="81"/>
      <c r="K37" s="81"/>
      <c r="L37" s="81">
        <v>111262.5</v>
      </c>
      <c r="M37" s="81">
        <v>58912.83</v>
      </c>
    </row>
    <row r="38" spans="1:13" x14ac:dyDescent="0.25">
      <c r="A38" s="1" t="s">
        <v>85</v>
      </c>
      <c r="B38" s="81">
        <v>1450</v>
      </c>
      <c r="C38" s="81">
        <v>187.03</v>
      </c>
      <c r="D38" s="81"/>
      <c r="E38" s="81"/>
      <c r="F38" s="81">
        <v>40.6</v>
      </c>
      <c r="G38" s="81">
        <v>5.24</v>
      </c>
      <c r="H38" s="81"/>
      <c r="I38" s="81"/>
      <c r="J38" s="81"/>
      <c r="K38" s="81"/>
      <c r="L38" s="81">
        <v>1490.6</v>
      </c>
      <c r="M38" s="81">
        <v>192.27</v>
      </c>
    </row>
    <row r="39" spans="1:13" x14ac:dyDescent="0.25">
      <c r="A39" s="1" t="s">
        <v>69</v>
      </c>
      <c r="B39" s="81">
        <v>30000</v>
      </c>
      <c r="C39" s="81">
        <v>14869.01</v>
      </c>
      <c r="D39" s="81"/>
      <c r="E39" s="81"/>
      <c r="F39" s="81">
        <v>840</v>
      </c>
      <c r="G39" s="81">
        <v>403.46</v>
      </c>
      <c r="H39" s="81"/>
      <c r="I39" s="81"/>
      <c r="J39" s="81"/>
      <c r="K39" s="81"/>
      <c r="L39" s="81">
        <v>30840</v>
      </c>
      <c r="M39" s="81">
        <v>15272.47</v>
      </c>
    </row>
    <row r="40" spans="1:13" x14ac:dyDescent="0.25">
      <c r="A40" s="1" t="s">
        <v>70</v>
      </c>
      <c r="B40" s="81">
        <v>142996</v>
      </c>
      <c r="C40" s="81">
        <v>92996.89</v>
      </c>
      <c r="D40" s="81"/>
      <c r="E40" s="81"/>
      <c r="F40" s="81">
        <v>4003.89</v>
      </c>
      <c r="G40" s="81">
        <v>2642.75</v>
      </c>
      <c r="H40" s="81"/>
      <c r="I40" s="81"/>
      <c r="J40" s="81"/>
      <c r="K40" s="81"/>
      <c r="L40" s="81">
        <v>146999.89000000001</v>
      </c>
      <c r="M40" s="81">
        <v>95639.64</v>
      </c>
    </row>
    <row r="41" spans="1:13" x14ac:dyDescent="0.25">
      <c r="A41" s="1" t="s">
        <v>86</v>
      </c>
      <c r="B41" s="81">
        <v>3216</v>
      </c>
      <c r="C41" s="81">
        <v>0</v>
      </c>
      <c r="D41" s="81"/>
      <c r="E41" s="81"/>
      <c r="F41" s="81">
        <v>90.05</v>
      </c>
      <c r="G41" s="81">
        <v>0</v>
      </c>
      <c r="H41" s="81"/>
      <c r="I41" s="81"/>
      <c r="J41" s="81"/>
      <c r="K41" s="81"/>
      <c r="L41" s="81">
        <v>3306.05</v>
      </c>
      <c r="M41" s="81">
        <v>0</v>
      </c>
    </row>
    <row r="42" spans="1:13" x14ac:dyDescent="0.25">
      <c r="A42" s="1" t="s">
        <v>71</v>
      </c>
      <c r="B42" s="81">
        <v>12549</v>
      </c>
      <c r="C42" s="81">
        <v>1716.55</v>
      </c>
      <c r="D42" s="81"/>
      <c r="E42" s="81"/>
      <c r="F42" s="81">
        <v>351.37</v>
      </c>
      <c r="G42" s="81">
        <v>4.43</v>
      </c>
      <c r="H42" s="81"/>
      <c r="I42" s="81"/>
      <c r="J42" s="81"/>
      <c r="K42" s="81"/>
      <c r="L42" s="81">
        <v>12900.37</v>
      </c>
      <c r="M42" s="81">
        <v>1720.98</v>
      </c>
    </row>
    <row r="43" spans="1:13" x14ac:dyDescent="0.25">
      <c r="A43" s="1" t="s">
        <v>72</v>
      </c>
      <c r="B43" s="81">
        <v>10022</v>
      </c>
      <c r="C43" s="81">
        <v>9106.9699999999993</v>
      </c>
      <c r="D43" s="81"/>
      <c r="E43" s="81"/>
      <c r="F43" s="81">
        <v>517.5</v>
      </c>
      <c r="G43" s="81">
        <v>370.91</v>
      </c>
      <c r="H43" s="81">
        <v>8460</v>
      </c>
      <c r="I43" s="81">
        <v>4140</v>
      </c>
      <c r="J43" s="81"/>
      <c r="K43" s="81"/>
      <c r="L43" s="81">
        <v>18999.5</v>
      </c>
      <c r="M43" s="81">
        <v>13617.88</v>
      </c>
    </row>
    <row r="44" spans="1:13" x14ac:dyDescent="0.25">
      <c r="A44" s="1" t="s">
        <v>73</v>
      </c>
      <c r="B44" s="81">
        <v>95316</v>
      </c>
      <c r="C44" s="81">
        <v>49754.41</v>
      </c>
      <c r="D44" s="81"/>
      <c r="E44" s="81"/>
      <c r="F44" s="81">
        <v>3826.93</v>
      </c>
      <c r="G44" s="81">
        <v>1899.55</v>
      </c>
      <c r="H44" s="81">
        <v>41360</v>
      </c>
      <c r="I44" s="81">
        <v>20418.05</v>
      </c>
      <c r="J44" s="81"/>
      <c r="K44" s="81"/>
      <c r="L44" s="81">
        <v>140502.93</v>
      </c>
      <c r="M44" s="81">
        <v>72072.010000000009</v>
      </c>
    </row>
    <row r="45" spans="1:13" x14ac:dyDescent="0.25">
      <c r="A45" s="1" t="s">
        <v>87</v>
      </c>
      <c r="B45" s="81">
        <v>40500</v>
      </c>
      <c r="C45" s="81">
        <v>21960.240000000002</v>
      </c>
      <c r="D45" s="81"/>
      <c r="E45" s="81"/>
      <c r="F45" s="81">
        <v>1134</v>
      </c>
      <c r="G45" s="81">
        <v>599.13</v>
      </c>
      <c r="H45" s="81"/>
      <c r="I45" s="81"/>
      <c r="J45" s="81"/>
      <c r="K45" s="81"/>
      <c r="L45" s="81">
        <v>41634</v>
      </c>
      <c r="M45" s="81">
        <v>22559.370000000003</v>
      </c>
    </row>
    <row r="46" spans="1:13" x14ac:dyDescent="0.25">
      <c r="A46" s="1" t="s">
        <v>96</v>
      </c>
      <c r="B46" s="81">
        <v>3405</v>
      </c>
      <c r="C46" s="81">
        <v>1897.79</v>
      </c>
      <c r="D46" s="81"/>
      <c r="E46" s="81"/>
      <c r="F46" s="81">
        <v>1446.56</v>
      </c>
      <c r="G46" s="81">
        <v>869.62</v>
      </c>
      <c r="H46" s="81">
        <v>48258</v>
      </c>
      <c r="I46" s="81">
        <v>29333.14</v>
      </c>
      <c r="J46" s="81"/>
      <c r="K46" s="81"/>
      <c r="L46" s="81">
        <v>53109.56</v>
      </c>
      <c r="M46" s="81">
        <v>32100.55</v>
      </c>
    </row>
    <row r="47" spans="1:13" x14ac:dyDescent="0.25">
      <c r="A47" s="1" t="s">
        <v>74</v>
      </c>
      <c r="B47" s="81">
        <v>10500</v>
      </c>
      <c r="C47" s="81">
        <v>7108.62</v>
      </c>
      <c r="D47" s="81"/>
      <c r="E47" s="81"/>
      <c r="F47" s="81">
        <v>294</v>
      </c>
      <c r="G47" s="81">
        <v>198.49</v>
      </c>
      <c r="H47" s="81"/>
      <c r="I47" s="81"/>
      <c r="J47" s="81"/>
      <c r="K47" s="81"/>
      <c r="L47" s="81">
        <v>10794</v>
      </c>
      <c r="M47" s="81">
        <v>7307.11</v>
      </c>
    </row>
    <row r="48" spans="1:13" x14ac:dyDescent="0.25">
      <c r="A48" s="1" t="s">
        <v>223</v>
      </c>
      <c r="B48" s="81">
        <v>60000</v>
      </c>
      <c r="C48" s="81">
        <v>276335.82</v>
      </c>
      <c r="D48" s="81"/>
      <c r="E48" s="81"/>
      <c r="F48" s="81">
        <v>1680</v>
      </c>
      <c r="G48" s="81">
        <v>94138</v>
      </c>
      <c r="H48" s="81"/>
      <c r="I48" s="81"/>
      <c r="J48" s="81"/>
      <c r="K48" s="81"/>
      <c r="L48" s="81">
        <v>61680</v>
      </c>
      <c r="M48" s="81">
        <v>370473.82</v>
      </c>
    </row>
    <row r="49" spans="1:13" x14ac:dyDescent="0.25">
      <c r="A49" s="1" t="s">
        <v>34</v>
      </c>
      <c r="B49" s="81">
        <v>75000</v>
      </c>
      <c r="C49" s="81">
        <v>65935.42</v>
      </c>
      <c r="D49" s="81"/>
      <c r="E49" s="81"/>
      <c r="F49" s="81">
        <v>2283.6799999999998</v>
      </c>
      <c r="G49" s="81">
        <v>1963.52</v>
      </c>
      <c r="H49" s="81">
        <v>6560</v>
      </c>
      <c r="I49" s="81">
        <v>5319.33</v>
      </c>
      <c r="J49" s="81"/>
      <c r="K49" s="81"/>
      <c r="L49" s="81">
        <v>83843.679999999993</v>
      </c>
      <c r="M49" s="81">
        <v>73218.27</v>
      </c>
    </row>
    <row r="50" spans="1:13" x14ac:dyDescent="0.25">
      <c r="A50" s="1" t="s">
        <v>35</v>
      </c>
      <c r="B50" s="81">
        <v>369570</v>
      </c>
      <c r="C50" s="81">
        <v>334749.31</v>
      </c>
      <c r="D50" s="81"/>
      <c r="E50" s="81"/>
      <c r="F50" s="81">
        <v>12313.28</v>
      </c>
      <c r="G50" s="81">
        <v>10153.01</v>
      </c>
      <c r="H50" s="81">
        <v>70190</v>
      </c>
      <c r="I50" s="81">
        <v>34851.35</v>
      </c>
      <c r="J50" s="81"/>
      <c r="K50" s="81"/>
      <c r="L50" s="81">
        <v>452073.28</v>
      </c>
      <c r="M50" s="81">
        <v>379753.67</v>
      </c>
    </row>
    <row r="51" spans="1:13" x14ac:dyDescent="0.25">
      <c r="A51" s="1" t="s">
        <v>75</v>
      </c>
      <c r="B51" s="81">
        <v>15000</v>
      </c>
      <c r="C51" s="81">
        <v>10719.21</v>
      </c>
      <c r="D51" s="81"/>
      <c r="E51" s="81"/>
      <c r="F51" s="81">
        <v>2704.03</v>
      </c>
      <c r="G51" s="81">
        <v>1557.99</v>
      </c>
      <c r="H51" s="81">
        <v>14864</v>
      </c>
      <c r="I51" s="81">
        <v>11592.87</v>
      </c>
      <c r="J51" s="81">
        <v>66708.58</v>
      </c>
      <c r="K51" s="81">
        <v>39738.03</v>
      </c>
      <c r="L51" s="81">
        <v>99276.61</v>
      </c>
      <c r="M51" s="81">
        <v>63608.1</v>
      </c>
    </row>
    <row r="52" spans="1:13" x14ac:dyDescent="0.25">
      <c r="A52" s="1" t="s">
        <v>36</v>
      </c>
      <c r="B52" s="81">
        <v>8000</v>
      </c>
      <c r="C52" s="81">
        <v>7091.09</v>
      </c>
      <c r="D52" s="81"/>
      <c r="E52" s="81"/>
      <c r="F52" s="81">
        <v>6200.24</v>
      </c>
      <c r="G52" s="81">
        <v>5793.92</v>
      </c>
      <c r="H52" s="81">
        <v>12600</v>
      </c>
      <c r="I52" s="81">
        <v>4685.3</v>
      </c>
      <c r="J52" s="81">
        <v>200837.08</v>
      </c>
      <c r="K52" s="81">
        <v>202732.6</v>
      </c>
      <c r="L52" s="81">
        <v>227637.31999999998</v>
      </c>
      <c r="M52" s="81">
        <v>220302.91</v>
      </c>
    </row>
    <row r="53" spans="1:13" x14ac:dyDescent="0.25">
      <c r="A53" s="1" t="s">
        <v>37</v>
      </c>
      <c r="B53" s="81">
        <v>24000</v>
      </c>
      <c r="C53" s="81">
        <v>13450.89</v>
      </c>
      <c r="D53" s="81"/>
      <c r="E53" s="81"/>
      <c r="F53" s="81">
        <v>977.76</v>
      </c>
      <c r="G53" s="81">
        <v>621.57000000000005</v>
      </c>
      <c r="H53" s="81">
        <v>10920</v>
      </c>
      <c r="I53" s="81">
        <v>8318.68</v>
      </c>
      <c r="J53" s="81"/>
      <c r="K53" s="81"/>
      <c r="L53" s="81">
        <v>35897.759999999995</v>
      </c>
      <c r="M53" s="81">
        <v>22391.14</v>
      </c>
    </row>
    <row r="54" spans="1:13" x14ac:dyDescent="0.25">
      <c r="A54" s="1" t="s">
        <v>38</v>
      </c>
      <c r="B54" s="81">
        <v>36800</v>
      </c>
      <c r="C54" s="81">
        <v>16415.509999999998</v>
      </c>
      <c r="D54" s="81"/>
      <c r="E54" s="81"/>
      <c r="F54" s="81">
        <v>1030.4000000000001</v>
      </c>
      <c r="G54" s="81">
        <v>394.15</v>
      </c>
      <c r="H54" s="81"/>
      <c r="I54" s="81"/>
      <c r="J54" s="81"/>
      <c r="K54" s="81"/>
      <c r="L54" s="81">
        <v>37830.400000000001</v>
      </c>
      <c r="M54" s="81">
        <v>16809.66</v>
      </c>
    </row>
    <row r="55" spans="1:13" x14ac:dyDescent="0.25">
      <c r="A55" s="1" t="s">
        <v>39</v>
      </c>
      <c r="B55" s="81">
        <v>160147</v>
      </c>
      <c r="C55" s="81">
        <v>78338.2</v>
      </c>
      <c r="D55" s="81"/>
      <c r="E55" s="81"/>
      <c r="F55" s="81">
        <v>5549.26</v>
      </c>
      <c r="G55" s="81">
        <v>3020.36</v>
      </c>
      <c r="H55" s="81">
        <v>38041</v>
      </c>
      <c r="I55" s="81">
        <v>30879.65</v>
      </c>
      <c r="J55" s="81"/>
      <c r="K55" s="81"/>
      <c r="L55" s="81">
        <v>203737.26</v>
      </c>
      <c r="M55" s="81">
        <v>112238.20999999999</v>
      </c>
    </row>
    <row r="56" spans="1:13" x14ac:dyDescent="0.25">
      <c r="A56" s="1" t="s">
        <v>22</v>
      </c>
      <c r="B56" s="81">
        <v>174590</v>
      </c>
      <c r="C56" s="81">
        <v>150098.29</v>
      </c>
      <c r="D56" s="81"/>
      <c r="E56" s="81"/>
      <c r="F56" s="81">
        <v>6009.92</v>
      </c>
      <c r="G56" s="81">
        <v>4570.41</v>
      </c>
      <c r="H56" s="81">
        <v>40050</v>
      </c>
      <c r="I56" s="81">
        <v>14032.66</v>
      </c>
      <c r="J56" s="81"/>
      <c r="K56" s="81"/>
      <c r="L56" s="81">
        <v>220649.92</v>
      </c>
      <c r="M56" s="81">
        <v>168701.36000000002</v>
      </c>
    </row>
    <row r="57" spans="1:13" x14ac:dyDescent="0.25">
      <c r="A57" s="1" t="s">
        <v>40</v>
      </c>
      <c r="B57" s="81">
        <v>13800</v>
      </c>
      <c r="C57" s="81">
        <v>4861.49</v>
      </c>
      <c r="D57" s="81"/>
      <c r="E57" s="81"/>
      <c r="F57" s="81">
        <v>1840.94</v>
      </c>
      <c r="G57" s="81">
        <v>1500.02</v>
      </c>
      <c r="H57" s="81"/>
      <c r="I57" s="81"/>
      <c r="J57" s="81">
        <v>51947.86</v>
      </c>
      <c r="K57" s="81">
        <v>52454.16</v>
      </c>
      <c r="L57" s="81">
        <v>67588.800000000003</v>
      </c>
      <c r="M57" s="81">
        <v>58815.670000000006</v>
      </c>
    </row>
    <row r="58" spans="1:13" x14ac:dyDescent="0.25">
      <c r="A58" s="1" t="s">
        <v>41</v>
      </c>
      <c r="B58" s="81">
        <v>13985</v>
      </c>
      <c r="C58" s="81">
        <v>8315.5</v>
      </c>
      <c r="D58" s="81"/>
      <c r="E58" s="81"/>
      <c r="F58" s="81">
        <v>391.58</v>
      </c>
      <c r="G58" s="81">
        <v>232.83</v>
      </c>
      <c r="H58" s="81"/>
      <c r="I58" s="81"/>
      <c r="J58" s="81"/>
      <c r="K58" s="81"/>
      <c r="L58" s="81">
        <v>14376.58</v>
      </c>
      <c r="M58" s="81">
        <v>8548.33</v>
      </c>
    </row>
    <row r="59" spans="1:13" x14ac:dyDescent="0.25">
      <c r="A59" s="1" t="s">
        <v>42</v>
      </c>
      <c r="B59" s="81">
        <v>20020</v>
      </c>
      <c r="C59" s="81">
        <v>17467.689999999999</v>
      </c>
      <c r="D59" s="81"/>
      <c r="E59" s="81"/>
      <c r="F59" s="81">
        <v>4569.58</v>
      </c>
      <c r="G59" s="81">
        <v>3956.76</v>
      </c>
      <c r="H59" s="81">
        <v>6900</v>
      </c>
      <c r="I59" s="81">
        <v>7195</v>
      </c>
      <c r="J59" s="81">
        <v>136279.38</v>
      </c>
      <c r="K59" s="81">
        <v>131823.95000000001</v>
      </c>
      <c r="L59" s="81">
        <v>167768.96000000002</v>
      </c>
      <c r="M59" s="81">
        <v>160443.40000000002</v>
      </c>
    </row>
    <row r="60" spans="1:13" x14ac:dyDescent="0.25">
      <c r="A60" s="1" t="s">
        <v>43</v>
      </c>
      <c r="B60" s="81">
        <v>7782</v>
      </c>
      <c r="C60" s="81">
        <v>2802.77</v>
      </c>
      <c r="D60" s="81"/>
      <c r="E60" s="81"/>
      <c r="F60" s="81">
        <v>217.9</v>
      </c>
      <c r="G60" s="81">
        <v>75.680000000000007</v>
      </c>
      <c r="H60" s="81"/>
      <c r="I60" s="81"/>
      <c r="J60" s="81"/>
      <c r="K60" s="81"/>
      <c r="L60" s="81">
        <v>7999.9</v>
      </c>
      <c r="M60" s="81">
        <v>2878.45</v>
      </c>
    </row>
    <row r="61" spans="1:13" x14ac:dyDescent="0.25">
      <c r="A61" s="1" t="s">
        <v>44</v>
      </c>
      <c r="B61" s="81">
        <v>60000</v>
      </c>
      <c r="C61" s="81">
        <v>19066.48</v>
      </c>
      <c r="D61" s="81"/>
      <c r="E61" s="81"/>
      <c r="F61" s="81">
        <v>1680</v>
      </c>
      <c r="G61" s="81">
        <v>586.46</v>
      </c>
      <c r="H61" s="81"/>
      <c r="I61" s="81"/>
      <c r="J61" s="81"/>
      <c r="K61" s="81"/>
      <c r="L61" s="81">
        <v>61680</v>
      </c>
      <c r="M61" s="81">
        <v>19652.939999999999</v>
      </c>
    </row>
    <row r="62" spans="1:13" x14ac:dyDescent="0.25">
      <c r="A62" s="1" t="s">
        <v>45</v>
      </c>
      <c r="B62" s="81">
        <v>30100</v>
      </c>
      <c r="C62" s="81">
        <v>23062.42</v>
      </c>
      <c r="D62" s="81"/>
      <c r="E62" s="81"/>
      <c r="F62" s="81">
        <v>1928.95</v>
      </c>
      <c r="G62" s="81">
        <v>1127.3800000000001</v>
      </c>
      <c r="H62" s="81">
        <v>38791</v>
      </c>
      <c r="I62" s="81">
        <v>18958.64</v>
      </c>
      <c r="J62" s="81"/>
      <c r="K62" s="81"/>
      <c r="L62" s="81">
        <v>70819.95</v>
      </c>
      <c r="M62" s="81">
        <v>43148.44</v>
      </c>
    </row>
    <row r="63" spans="1:13" x14ac:dyDescent="0.25">
      <c r="A63" s="1" t="s">
        <v>46</v>
      </c>
      <c r="B63" s="81">
        <v>40000</v>
      </c>
      <c r="C63" s="81">
        <v>287.48</v>
      </c>
      <c r="D63" s="81"/>
      <c r="E63" s="81"/>
      <c r="F63" s="81">
        <v>1120</v>
      </c>
      <c r="G63" s="81">
        <v>8.0500000000000007</v>
      </c>
      <c r="H63" s="81"/>
      <c r="I63" s="81"/>
      <c r="J63" s="81"/>
      <c r="K63" s="81"/>
      <c r="L63" s="81">
        <v>41120</v>
      </c>
      <c r="M63" s="81">
        <v>295.53000000000003</v>
      </c>
    </row>
    <row r="64" spans="1:13" s="19" customFormat="1" x14ac:dyDescent="0.25">
      <c r="A64" s="1" t="s">
        <v>47</v>
      </c>
      <c r="B64" s="81">
        <v>6300</v>
      </c>
      <c r="C64" s="81">
        <v>7119.83</v>
      </c>
      <c r="D64" s="81"/>
      <c r="E64" s="81"/>
      <c r="F64" s="81">
        <v>6140.49</v>
      </c>
      <c r="G64" s="81">
        <v>4755.84</v>
      </c>
      <c r="H64" s="81">
        <v>6560</v>
      </c>
      <c r="I64" s="81">
        <v>17907.13</v>
      </c>
      <c r="J64" s="81">
        <v>206443.23</v>
      </c>
      <c r="K64" s="81">
        <v>159397.29999999999</v>
      </c>
      <c r="L64" s="81">
        <v>225443.72</v>
      </c>
      <c r="M64" s="81">
        <v>189180.09999999998</v>
      </c>
    </row>
    <row r="65" spans="1:13" s="19" customFormat="1" x14ac:dyDescent="0.25">
      <c r="A65" s="1" t="s">
        <v>48</v>
      </c>
      <c r="B65" s="81">
        <v>4000</v>
      </c>
      <c r="C65" s="81">
        <v>2617.94</v>
      </c>
      <c r="D65" s="81"/>
      <c r="E65" s="81"/>
      <c r="F65" s="81">
        <v>660.1</v>
      </c>
      <c r="G65" s="81">
        <v>272.91000000000003</v>
      </c>
      <c r="H65" s="81">
        <v>19575</v>
      </c>
      <c r="I65" s="81">
        <v>7587.92</v>
      </c>
      <c r="J65" s="81"/>
      <c r="K65" s="81"/>
      <c r="L65" s="81">
        <v>24235.1</v>
      </c>
      <c r="M65" s="81">
        <v>10478.77</v>
      </c>
    </row>
    <row r="66" spans="1:13" s="19" customFormat="1" x14ac:dyDescent="0.25">
      <c r="A66" s="1" t="s">
        <v>49</v>
      </c>
      <c r="B66" s="81">
        <v>1900</v>
      </c>
      <c r="C66" s="81">
        <v>695</v>
      </c>
      <c r="D66" s="81"/>
      <c r="E66" s="81"/>
      <c r="F66" s="81">
        <v>188.66</v>
      </c>
      <c r="G66" s="81">
        <v>122.7</v>
      </c>
      <c r="H66" s="81">
        <v>4838</v>
      </c>
      <c r="I66" s="81">
        <v>3687.25</v>
      </c>
      <c r="J66" s="81"/>
      <c r="K66" s="81"/>
      <c r="L66" s="81">
        <v>6926.66</v>
      </c>
      <c r="M66" s="81">
        <v>4504.95</v>
      </c>
    </row>
    <row r="67" spans="1:13" s="19" customFormat="1" x14ac:dyDescent="0.25">
      <c r="A67" s="1" t="s">
        <v>50</v>
      </c>
      <c r="B67" s="81">
        <v>35000</v>
      </c>
      <c r="C67" s="81">
        <v>26030.05</v>
      </c>
      <c r="D67" s="81"/>
      <c r="E67" s="81"/>
      <c r="F67" s="81">
        <v>2038.4</v>
      </c>
      <c r="G67" s="81">
        <v>1649.12</v>
      </c>
      <c r="H67" s="81">
        <v>37800</v>
      </c>
      <c r="I67" s="81">
        <v>35703.75</v>
      </c>
      <c r="J67" s="81"/>
      <c r="K67" s="81"/>
      <c r="L67" s="81">
        <v>74838.399999999994</v>
      </c>
      <c r="M67" s="81">
        <v>63382.92</v>
      </c>
    </row>
    <row r="68" spans="1:13" s="19" customFormat="1" x14ac:dyDescent="0.25">
      <c r="A68" s="1" t="s">
        <v>51</v>
      </c>
      <c r="B68" s="81">
        <v>23889</v>
      </c>
      <c r="C68" s="81">
        <v>9822.8700000000008</v>
      </c>
      <c r="D68" s="81"/>
      <c r="E68" s="81"/>
      <c r="F68" s="81">
        <v>4442.8100000000004</v>
      </c>
      <c r="G68" s="81">
        <v>2444.89</v>
      </c>
      <c r="H68" s="81">
        <v>8800</v>
      </c>
      <c r="I68" s="81">
        <v>7207.59</v>
      </c>
      <c r="J68" s="81">
        <v>125982.73</v>
      </c>
      <c r="K68" s="81">
        <v>74157.149999999994</v>
      </c>
      <c r="L68" s="81">
        <v>163114.53999999998</v>
      </c>
      <c r="M68" s="81">
        <v>93632.5</v>
      </c>
    </row>
    <row r="69" spans="1:13" s="19" customFormat="1" x14ac:dyDescent="0.25">
      <c r="A69" s="1" t="s">
        <v>52</v>
      </c>
      <c r="B69" s="81">
        <v>5250</v>
      </c>
      <c r="C69" s="81">
        <v>4671.09</v>
      </c>
      <c r="D69" s="81"/>
      <c r="E69" s="81"/>
      <c r="F69" s="81">
        <v>147</v>
      </c>
      <c r="G69" s="81">
        <v>121.9</v>
      </c>
      <c r="H69" s="81"/>
      <c r="I69" s="81"/>
      <c r="J69" s="81"/>
      <c r="K69" s="81"/>
      <c r="L69" s="81">
        <v>5397</v>
      </c>
      <c r="M69" s="81">
        <v>4792.99</v>
      </c>
    </row>
    <row r="70" spans="1:13" s="19" customFormat="1" x14ac:dyDescent="0.25">
      <c r="A70" s="1" t="s">
        <v>53</v>
      </c>
      <c r="B70" s="81">
        <v>6000</v>
      </c>
      <c r="C70" s="81">
        <v>0</v>
      </c>
      <c r="D70" s="81"/>
      <c r="E70" s="81"/>
      <c r="F70" s="81">
        <v>168</v>
      </c>
      <c r="G70" s="81">
        <v>0</v>
      </c>
      <c r="H70" s="81"/>
      <c r="I70" s="81"/>
      <c r="J70" s="81"/>
      <c r="K70" s="81"/>
      <c r="L70" s="81">
        <v>6168</v>
      </c>
      <c r="M70" s="81">
        <v>0</v>
      </c>
    </row>
    <row r="71" spans="1:13" s="19" customFormat="1" x14ac:dyDescent="0.25">
      <c r="A71" s="1" t="s">
        <v>224</v>
      </c>
      <c r="B71" s="81">
        <v>0</v>
      </c>
      <c r="C71" s="81">
        <v>56.27</v>
      </c>
      <c r="D71" s="81"/>
      <c r="E71" s="81"/>
      <c r="F71" s="81">
        <v>0</v>
      </c>
      <c r="G71" s="81">
        <v>1.58</v>
      </c>
      <c r="H71" s="81"/>
      <c r="I71" s="81"/>
      <c r="J71" s="81"/>
      <c r="K71" s="81"/>
      <c r="L71" s="81">
        <v>0</v>
      </c>
      <c r="M71" s="81">
        <v>57.85</v>
      </c>
    </row>
    <row r="72" spans="1:13" s="19" customFormat="1" x14ac:dyDescent="0.25">
      <c r="A72" s="1" t="s">
        <v>54</v>
      </c>
      <c r="B72" s="81">
        <v>64089</v>
      </c>
      <c r="C72" s="81">
        <v>60418.99</v>
      </c>
      <c r="D72" s="81"/>
      <c r="E72" s="81"/>
      <c r="F72" s="81">
        <v>1794.49</v>
      </c>
      <c r="G72" s="81">
        <v>1642.42</v>
      </c>
      <c r="H72" s="81"/>
      <c r="I72" s="81"/>
      <c r="J72" s="81"/>
      <c r="K72" s="81"/>
      <c r="L72" s="81">
        <v>65883.490000000005</v>
      </c>
      <c r="M72" s="81">
        <v>62061.409999999996</v>
      </c>
    </row>
    <row r="73" spans="1:13" s="19" customFormat="1" x14ac:dyDescent="0.25">
      <c r="A73" s="1" t="s">
        <v>55</v>
      </c>
      <c r="B73" s="81">
        <v>16530</v>
      </c>
      <c r="C73" s="81">
        <v>12745.87</v>
      </c>
      <c r="D73" s="81"/>
      <c r="E73" s="81"/>
      <c r="F73" s="81">
        <v>1416.18</v>
      </c>
      <c r="G73" s="81">
        <v>825.89</v>
      </c>
      <c r="H73" s="81">
        <v>34048</v>
      </c>
      <c r="I73" s="81">
        <v>19670.22</v>
      </c>
      <c r="J73" s="81"/>
      <c r="K73" s="81"/>
      <c r="L73" s="81">
        <v>51994.18</v>
      </c>
      <c r="M73" s="81">
        <v>33241.980000000003</v>
      </c>
    </row>
    <row r="74" spans="1:13" s="19" customFormat="1" x14ac:dyDescent="0.25">
      <c r="A74" s="1" t="s">
        <v>56</v>
      </c>
      <c r="B74" s="81">
        <v>6500</v>
      </c>
      <c r="C74" s="81">
        <v>9638.85</v>
      </c>
      <c r="D74" s="81"/>
      <c r="E74" s="81"/>
      <c r="F74" s="81">
        <v>2413.04</v>
      </c>
      <c r="G74" s="81">
        <v>1969.37</v>
      </c>
      <c r="H74" s="81">
        <v>79680</v>
      </c>
      <c r="I74" s="81">
        <v>67161.990000000005</v>
      </c>
      <c r="J74" s="81"/>
      <c r="K74" s="81"/>
      <c r="L74" s="81">
        <v>88593.040000000008</v>
      </c>
      <c r="M74" s="81">
        <v>78770.210000000006</v>
      </c>
    </row>
    <row r="75" spans="1:13" s="19" customFormat="1" x14ac:dyDescent="0.25">
      <c r="A75" s="1" t="s">
        <v>57</v>
      </c>
      <c r="B75" s="81">
        <v>9750</v>
      </c>
      <c r="C75" s="81">
        <v>2357.12</v>
      </c>
      <c r="D75" s="81"/>
      <c r="E75" s="81"/>
      <c r="F75" s="81">
        <v>273</v>
      </c>
      <c r="G75" s="81">
        <v>65.27</v>
      </c>
      <c r="H75" s="81"/>
      <c r="I75" s="81"/>
      <c r="J75" s="81"/>
      <c r="K75" s="81"/>
      <c r="L75" s="81">
        <v>10023</v>
      </c>
      <c r="M75" s="81">
        <v>2422.39</v>
      </c>
    </row>
    <row r="76" spans="1:13" s="19" customFormat="1" x14ac:dyDescent="0.25">
      <c r="A76" s="1" t="s">
        <v>58</v>
      </c>
      <c r="B76" s="81">
        <v>5500</v>
      </c>
      <c r="C76" s="81">
        <v>2453.8200000000002</v>
      </c>
      <c r="D76" s="81"/>
      <c r="E76" s="81"/>
      <c r="F76" s="81">
        <v>154</v>
      </c>
      <c r="G76" s="81">
        <v>66.819999999999993</v>
      </c>
      <c r="H76" s="81"/>
      <c r="I76" s="81"/>
      <c r="J76" s="81"/>
      <c r="K76" s="81"/>
      <c r="L76" s="81">
        <v>5654</v>
      </c>
      <c r="M76" s="81">
        <v>2520.6400000000003</v>
      </c>
    </row>
    <row r="77" spans="1:13" s="19" customFormat="1" x14ac:dyDescent="0.25">
      <c r="A77" s="1" t="s">
        <v>59</v>
      </c>
      <c r="B77" s="81">
        <v>16500</v>
      </c>
      <c r="C77" s="81">
        <v>6050</v>
      </c>
      <c r="D77" s="81"/>
      <c r="E77" s="81"/>
      <c r="F77" s="81">
        <v>462</v>
      </c>
      <c r="G77" s="81">
        <v>169.4</v>
      </c>
      <c r="H77" s="81"/>
      <c r="I77" s="81"/>
      <c r="J77" s="81"/>
      <c r="K77" s="81"/>
      <c r="L77" s="81">
        <v>16962</v>
      </c>
      <c r="M77" s="81">
        <v>6219.4</v>
      </c>
    </row>
    <row r="78" spans="1:13" s="19" customFormat="1" x14ac:dyDescent="0.25">
      <c r="A78" s="1" t="s">
        <v>60</v>
      </c>
      <c r="B78" s="81">
        <v>79154</v>
      </c>
      <c r="C78" s="81">
        <v>40497.49</v>
      </c>
      <c r="D78" s="81">
        <v>0</v>
      </c>
      <c r="E78" s="81">
        <v>11021.06</v>
      </c>
      <c r="F78" s="81">
        <v>7671.57</v>
      </c>
      <c r="G78" s="81">
        <v>5891</v>
      </c>
      <c r="H78" s="81">
        <v>37440</v>
      </c>
      <c r="I78" s="81">
        <v>12043.45</v>
      </c>
      <c r="J78" s="81">
        <v>157390.70000000001</v>
      </c>
      <c r="K78" s="81">
        <v>172201.85</v>
      </c>
      <c r="L78" s="81">
        <v>281656.27</v>
      </c>
      <c r="M78" s="81">
        <v>241654.85</v>
      </c>
    </row>
    <row r="79" spans="1:13" s="19" customFormat="1" x14ac:dyDescent="0.25">
      <c r="A79" s="1" t="s">
        <v>109</v>
      </c>
      <c r="B79" s="81">
        <v>1000</v>
      </c>
      <c r="C79" s="81">
        <v>0</v>
      </c>
      <c r="D79" s="81"/>
      <c r="E79" s="81"/>
      <c r="F79" s="81">
        <v>28</v>
      </c>
      <c r="G79" s="81">
        <v>0</v>
      </c>
      <c r="H79" s="81"/>
      <c r="I79" s="81"/>
      <c r="J79" s="81"/>
      <c r="K79" s="81"/>
      <c r="L79" s="81">
        <v>1028</v>
      </c>
      <c r="M79" s="81">
        <v>0</v>
      </c>
    </row>
    <row r="80" spans="1:13" s="19" customFormat="1" x14ac:dyDescent="0.25">
      <c r="A80" s="1" t="s">
        <v>110</v>
      </c>
      <c r="B80" s="81">
        <v>250000</v>
      </c>
      <c r="C80" s="81">
        <v>232052.87</v>
      </c>
      <c r="D80" s="81"/>
      <c r="E80" s="81"/>
      <c r="F80" s="81">
        <v>7000</v>
      </c>
      <c r="G80" s="81">
        <v>5493.87</v>
      </c>
      <c r="H80" s="81"/>
      <c r="I80" s="81"/>
      <c r="J80" s="81"/>
      <c r="K80" s="81"/>
      <c r="L80" s="81">
        <v>257000</v>
      </c>
      <c r="M80" s="81">
        <v>237546.74</v>
      </c>
    </row>
    <row r="81" spans="1:13" s="19" customFormat="1" x14ac:dyDescent="0.25">
      <c r="A81" s="1" t="s">
        <v>111</v>
      </c>
      <c r="B81" s="81">
        <v>900000</v>
      </c>
      <c r="C81" s="81">
        <v>587334.41</v>
      </c>
      <c r="D81" s="81"/>
      <c r="E81" s="81"/>
      <c r="F81" s="81">
        <v>25200</v>
      </c>
      <c r="G81" s="81">
        <v>12749.92</v>
      </c>
      <c r="H81" s="81"/>
      <c r="I81" s="81"/>
      <c r="J81" s="81"/>
      <c r="K81" s="81"/>
      <c r="L81" s="81">
        <v>925200</v>
      </c>
      <c r="M81" s="81">
        <v>600084.33000000007</v>
      </c>
    </row>
    <row r="82" spans="1:13" s="19" customFormat="1" x14ac:dyDescent="0.25">
      <c r="A82" s="1" t="s">
        <v>99</v>
      </c>
      <c r="B82" s="81">
        <v>0</v>
      </c>
      <c r="C82" s="81">
        <v>150.46</v>
      </c>
      <c r="D82" s="81"/>
      <c r="E82" s="81"/>
      <c r="F82" s="81">
        <v>289.35000000000002</v>
      </c>
      <c r="G82" s="81">
        <v>48.18</v>
      </c>
      <c r="H82" s="81">
        <v>10334</v>
      </c>
      <c r="I82" s="81">
        <v>1570</v>
      </c>
      <c r="J82" s="81"/>
      <c r="K82" s="81"/>
      <c r="L82" s="81">
        <v>10623.35</v>
      </c>
      <c r="M82" s="81">
        <v>1768.64</v>
      </c>
    </row>
    <row r="83" spans="1:13" s="19" customFormat="1" x14ac:dyDescent="0.25">
      <c r="A83" s="1" t="s">
        <v>100</v>
      </c>
      <c r="B83" s="81">
        <v>5000</v>
      </c>
      <c r="C83" s="81">
        <v>3146.03</v>
      </c>
      <c r="D83" s="81"/>
      <c r="E83" s="81"/>
      <c r="F83" s="81">
        <v>140</v>
      </c>
      <c r="G83" s="81">
        <v>102.83</v>
      </c>
      <c r="H83" s="81">
        <v>0</v>
      </c>
      <c r="I83" s="81">
        <v>1310.53</v>
      </c>
      <c r="J83" s="81"/>
      <c r="K83" s="81"/>
      <c r="L83" s="81">
        <v>5140</v>
      </c>
      <c r="M83" s="81">
        <v>4559.3900000000003</v>
      </c>
    </row>
    <row r="84" spans="1:13" s="19" customFormat="1" x14ac:dyDescent="0.25">
      <c r="A84" s="1" t="s">
        <v>101</v>
      </c>
      <c r="B84" s="81">
        <v>0</v>
      </c>
      <c r="C84" s="81">
        <v>5.8</v>
      </c>
      <c r="D84" s="81"/>
      <c r="E84" s="81"/>
      <c r="F84" s="81">
        <v>0</v>
      </c>
      <c r="G84" s="81">
        <v>0.16</v>
      </c>
      <c r="H84" s="81"/>
      <c r="I84" s="81"/>
      <c r="J84" s="81"/>
      <c r="K84" s="81"/>
      <c r="L84" s="81">
        <v>0</v>
      </c>
      <c r="M84" s="81">
        <v>5.96</v>
      </c>
    </row>
    <row r="85" spans="1:13" s="19" customFormat="1" x14ac:dyDescent="0.25">
      <c r="A85" s="1" t="s">
        <v>102</v>
      </c>
      <c r="B85" s="81">
        <v>0</v>
      </c>
      <c r="C85" s="81">
        <v>4389.7299999999996</v>
      </c>
      <c r="D85" s="81"/>
      <c r="E85" s="81"/>
      <c r="F85" s="81">
        <v>0</v>
      </c>
      <c r="G85" s="81">
        <v>122.92</v>
      </c>
      <c r="H85" s="81"/>
      <c r="I85" s="81"/>
      <c r="J85" s="81"/>
      <c r="K85" s="81"/>
      <c r="L85" s="81">
        <v>0</v>
      </c>
      <c r="M85" s="81">
        <v>4512.6499999999996</v>
      </c>
    </row>
    <row r="86" spans="1:13" s="19" customFormat="1" x14ac:dyDescent="0.25">
      <c r="A86" s="1" t="s">
        <v>103</v>
      </c>
      <c r="B86" s="81">
        <v>80000</v>
      </c>
      <c r="C86" s="81">
        <v>70063.77</v>
      </c>
      <c r="D86" s="81"/>
      <c r="E86" s="81"/>
      <c r="F86" s="81">
        <v>2240</v>
      </c>
      <c r="G86" s="81">
        <v>1961.45</v>
      </c>
      <c r="H86" s="81"/>
      <c r="I86" s="81"/>
      <c r="J86" s="81"/>
      <c r="K86" s="81"/>
      <c r="L86" s="81">
        <v>82240</v>
      </c>
      <c r="M86" s="81">
        <v>72025.22</v>
      </c>
    </row>
    <row r="87" spans="1:13" s="19" customFormat="1" x14ac:dyDescent="0.25">
      <c r="A87" s="1" t="s">
        <v>104</v>
      </c>
      <c r="B87" s="81">
        <v>4000</v>
      </c>
      <c r="C87" s="81">
        <v>3546.9</v>
      </c>
      <c r="D87" s="81"/>
      <c r="E87" s="81"/>
      <c r="F87" s="81">
        <v>112</v>
      </c>
      <c r="G87" s="81">
        <v>99.31</v>
      </c>
      <c r="H87" s="81"/>
      <c r="I87" s="81"/>
      <c r="J87" s="81"/>
      <c r="K87" s="81"/>
      <c r="L87" s="81">
        <v>4112</v>
      </c>
      <c r="M87" s="81">
        <v>3646.21</v>
      </c>
    </row>
    <row r="88" spans="1:13" s="19" customFormat="1" x14ac:dyDescent="0.25">
      <c r="A88" s="1" t="s">
        <v>105</v>
      </c>
      <c r="B88" s="81">
        <v>500</v>
      </c>
      <c r="C88" s="81">
        <v>187.1</v>
      </c>
      <c r="D88" s="81"/>
      <c r="E88" s="81"/>
      <c r="F88" s="81">
        <v>14</v>
      </c>
      <c r="G88" s="81">
        <v>5.24</v>
      </c>
      <c r="H88" s="81"/>
      <c r="I88" s="81"/>
      <c r="J88" s="81"/>
      <c r="K88" s="81"/>
      <c r="L88" s="81">
        <v>514</v>
      </c>
      <c r="M88" s="81">
        <v>192.34</v>
      </c>
    </row>
    <row r="89" spans="1:13" s="19" customFormat="1" x14ac:dyDescent="0.25">
      <c r="A89" s="1" t="s">
        <v>106</v>
      </c>
      <c r="B89" s="81">
        <v>1680</v>
      </c>
      <c r="C89" s="81">
        <v>0</v>
      </c>
      <c r="D89" s="81"/>
      <c r="E89" s="81"/>
      <c r="F89" s="81">
        <v>8537.0400000000009</v>
      </c>
      <c r="G89" s="81">
        <v>26466.720000000001</v>
      </c>
      <c r="H89" s="81"/>
      <c r="I89" s="81"/>
      <c r="J89" s="81"/>
      <c r="K89" s="81"/>
      <c r="L89" s="81">
        <v>10217.040000000001</v>
      </c>
      <c r="M89" s="81">
        <v>26466.720000000001</v>
      </c>
    </row>
    <row r="90" spans="1:13" s="19" customFormat="1" x14ac:dyDescent="0.25">
      <c r="A90" s="1" t="s">
        <v>113</v>
      </c>
      <c r="B90" s="81">
        <v>25000</v>
      </c>
      <c r="C90" s="81">
        <v>7327.48</v>
      </c>
      <c r="D90" s="81"/>
      <c r="E90" s="81"/>
      <c r="F90" s="81">
        <v>700</v>
      </c>
      <c r="G90" s="81">
        <v>205.16</v>
      </c>
      <c r="H90" s="81"/>
      <c r="I90" s="81"/>
      <c r="J90" s="81"/>
      <c r="K90" s="81"/>
      <c r="L90" s="81">
        <v>25700</v>
      </c>
      <c r="M90" s="81">
        <v>7532.6399999999994</v>
      </c>
    </row>
    <row r="91" spans="1:13" s="19" customFormat="1" x14ac:dyDescent="0.25">
      <c r="A91" s="1" t="s">
        <v>114</v>
      </c>
      <c r="B91" s="81">
        <v>95000</v>
      </c>
      <c r="C91" s="81">
        <v>6583.2</v>
      </c>
      <c r="D91" s="81"/>
      <c r="E91" s="81"/>
      <c r="F91" s="81">
        <v>2660</v>
      </c>
      <c r="G91" s="81">
        <v>184.33</v>
      </c>
      <c r="H91" s="81"/>
      <c r="I91" s="81"/>
      <c r="J91" s="81"/>
      <c r="K91" s="81"/>
      <c r="L91" s="81">
        <v>97660</v>
      </c>
      <c r="M91" s="81">
        <v>6767.53</v>
      </c>
    </row>
    <row r="92" spans="1:13" s="19" customFormat="1" x14ac:dyDescent="0.25">
      <c r="A92" s="1" t="s">
        <v>115</v>
      </c>
      <c r="B92" s="81">
        <v>1000</v>
      </c>
      <c r="C92" s="81">
        <v>0</v>
      </c>
      <c r="D92" s="81"/>
      <c r="E92" s="81"/>
      <c r="F92" s="81">
        <v>28</v>
      </c>
      <c r="G92" s="81">
        <v>0</v>
      </c>
      <c r="H92" s="81"/>
      <c r="I92" s="81"/>
      <c r="J92" s="81"/>
      <c r="K92" s="81"/>
      <c r="L92" s="81">
        <v>1028</v>
      </c>
      <c r="M92" s="81">
        <v>0</v>
      </c>
    </row>
    <row r="93" spans="1:13" s="19" customFormat="1" x14ac:dyDescent="0.25">
      <c r="A93" s="1" t="s">
        <v>107</v>
      </c>
      <c r="B93" s="81">
        <v>5000</v>
      </c>
      <c r="C93" s="81">
        <v>0</v>
      </c>
      <c r="D93" s="81"/>
      <c r="E93" s="81"/>
      <c r="F93" s="81">
        <v>140</v>
      </c>
      <c r="G93" s="81">
        <v>0</v>
      </c>
      <c r="H93" s="81"/>
      <c r="I93" s="81"/>
      <c r="J93" s="81"/>
      <c r="K93" s="81"/>
      <c r="L93" s="81">
        <v>5140</v>
      </c>
      <c r="M93" s="81">
        <v>0</v>
      </c>
    </row>
    <row r="94" spans="1:13" x14ac:dyDescent="0.25">
      <c r="A94" s="1" t="s">
        <v>61</v>
      </c>
      <c r="B94" s="81">
        <v>861988</v>
      </c>
      <c r="C94" s="81">
        <v>0</v>
      </c>
      <c r="D94" s="81">
        <v>88000</v>
      </c>
      <c r="E94" s="81">
        <v>0</v>
      </c>
      <c r="F94" s="81"/>
      <c r="G94" s="81"/>
      <c r="H94" s="81">
        <v>237125</v>
      </c>
      <c r="I94" s="81">
        <v>0</v>
      </c>
      <c r="J94" s="81">
        <v>540000</v>
      </c>
      <c r="K94" s="81">
        <v>0</v>
      </c>
      <c r="L94" s="81">
        <v>1727113</v>
      </c>
      <c r="M94" s="81">
        <v>0</v>
      </c>
    </row>
    <row r="95" spans="1:13" x14ac:dyDescent="0.25">
      <c r="A95" s="1" t="s">
        <v>62</v>
      </c>
      <c r="B95" s="81">
        <v>62500</v>
      </c>
      <c r="C95" s="81">
        <v>50782.34</v>
      </c>
      <c r="D95" s="81">
        <v>2500</v>
      </c>
      <c r="E95" s="81">
        <v>5283</v>
      </c>
      <c r="F95" s="81">
        <v>1999.51</v>
      </c>
      <c r="G95" s="81">
        <v>1569.82</v>
      </c>
      <c r="H95" s="81">
        <v>6480</v>
      </c>
      <c r="I95" s="81">
        <v>5283</v>
      </c>
      <c r="J95" s="81"/>
      <c r="K95" s="81"/>
      <c r="L95" s="81">
        <v>73479.509999999995</v>
      </c>
      <c r="M95" s="81">
        <v>62918.159999999996</v>
      </c>
    </row>
    <row r="96" spans="1:13" x14ac:dyDescent="0.25">
      <c r="A96" s="1" t="s">
        <v>108</v>
      </c>
      <c r="B96" s="81">
        <v>800</v>
      </c>
      <c r="C96" s="81">
        <v>0</v>
      </c>
      <c r="D96" s="81"/>
      <c r="E96" s="81"/>
      <c r="F96" s="81">
        <v>22.4</v>
      </c>
      <c r="G96" s="81">
        <v>0</v>
      </c>
      <c r="H96" s="81"/>
      <c r="I96" s="81"/>
      <c r="J96" s="81"/>
      <c r="K96" s="81"/>
      <c r="L96" s="81">
        <v>822.4</v>
      </c>
      <c r="M96" s="81">
        <v>0</v>
      </c>
    </row>
    <row r="97" spans="1:13" x14ac:dyDescent="0.25">
      <c r="A97" s="1" t="s">
        <v>97</v>
      </c>
      <c r="B97" s="81">
        <v>60000</v>
      </c>
      <c r="C97" s="81">
        <v>26564.06</v>
      </c>
      <c r="D97" s="81"/>
      <c r="E97" s="81"/>
      <c r="F97" s="81">
        <v>0</v>
      </c>
      <c r="G97" s="81">
        <v>743.81</v>
      </c>
      <c r="H97" s="81"/>
      <c r="I97" s="81"/>
      <c r="J97" s="81"/>
      <c r="K97" s="81"/>
      <c r="L97" s="81">
        <v>60000</v>
      </c>
      <c r="M97" s="81">
        <v>27307.870000000003</v>
      </c>
    </row>
    <row r="98" spans="1:13" x14ac:dyDescent="0.25">
      <c r="A98" s="1" t="s">
        <v>227</v>
      </c>
      <c r="B98" s="81">
        <v>5296556</v>
      </c>
      <c r="C98" s="81">
        <v>2692276.33</v>
      </c>
      <c r="D98" s="81">
        <v>224750</v>
      </c>
      <c r="E98" s="81">
        <v>16304.06</v>
      </c>
      <c r="F98" s="81">
        <v>165318.76</v>
      </c>
      <c r="G98" s="81">
        <v>221569.8</v>
      </c>
      <c r="H98" s="81">
        <v>1923837</v>
      </c>
      <c r="I98" s="81">
        <v>593933.51</v>
      </c>
      <c r="J98" s="81">
        <v>2544459.54</v>
      </c>
      <c r="K98" s="81">
        <v>898363.63</v>
      </c>
      <c r="L98" s="81">
        <v>10154921.300000001</v>
      </c>
      <c r="M98" s="81">
        <v>4422447.3299999991</v>
      </c>
    </row>
  </sheetData>
  <pageMargins left="0.7" right="0.7" top="0.75" bottom="0.75" header="0.3" footer="0.3"/>
  <pageSetup orientation="portrait" horizontalDpi="1200" verticalDpi="1200"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P256"/>
  <sheetViews>
    <sheetView topLeftCell="B78" workbookViewId="0">
      <pane xSplit="3" topLeftCell="E1" activePane="topRight" state="frozen"/>
      <selection activeCell="B37" sqref="B37"/>
      <selection pane="topRight" activeCell="G263" sqref="G263"/>
    </sheetView>
  </sheetViews>
  <sheetFormatPr defaultColWidth="8" defaultRowHeight="13.2" x14ac:dyDescent="0.25"/>
  <cols>
    <col min="1" max="2" width="23.44140625" style="13" customWidth="1"/>
    <col min="3" max="4" width="23.44140625" style="13" hidden="1" customWidth="1"/>
    <col min="5" max="5" width="42.33203125" style="13" customWidth="1"/>
    <col min="6" max="11" width="23.44140625" style="13" customWidth="1"/>
    <col min="12" max="12" width="8" style="13" customWidth="1"/>
    <col min="13" max="13" width="23.44140625" style="13" customWidth="1"/>
    <col min="14" max="14" width="8" style="13" customWidth="1"/>
    <col min="15" max="16" width="23.44140625" style="13" customWidth="1"/>
    <col min="17" max="16384" width="8" style="13"/>
  </cols>
  <sheetData>
    <row r="1" spans="1:16" x14ac:dyDescent="0.25">
      <c r="A1" s="18" t="s">
        <v>221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25">
      <c r="A2" s="17" t="s">
        <v>23</v>
      </c>
      <c r="B2" s="17"/>
      <c r="C2" s="15"/>
    </row>
    <row r="3" spans="1:16" x14ac:dyDescent="0.25">
      <c r="A3" s="17" t="s">
        <v>220</v>
      </c>
      <c r="B3" s="17"/>
      <c r="C3" s="15" t="s">
        <v>219</v>
      </c>
    </row>
    <row r="4" spans="1:16" ht="39.6" x14ac:dyDescent="0.25">
      <c r="A4" s="17" t="s">
        <v>218</v>
      </c>
      <c r="B4" s="17"/>
      <c r="C4" s="15" t="s">
        <v>230</v>
      </c>
    </row>
    <row r="5" spans="1:16" x14ac:dyDescent="0.25">
      <c r="A5" s="17" t="s">
        <v>209</v>
      </c>
      <c r="B5" s="17"/>
      <c r="C5" s="15"/>
    </row>
    <row r="6" spans="1:16" x14ac:dyDescent="0.25">
      <c r="A6" s="17" t="s">
        <v>217</v>
      </c>
      <c r="B6" s="17"/>
      <c r="C6" s="15" t="s">
        <v>236</v>
      </c>
    </row>
    <row r="7" spans="1:16" x14ac:dyDescent="0.25">
      <c r="A7" s="17" t="s">
        <v>216</v>
      </c>
      <c r="B7" s="17"/>
      <c r="C7" s="15" t="s">
        <v>215</v>
      </c>
    </row>
    <row r="8" spans="1:16" ht="79.2" x14ac:dyDescent="0.25">
      <c r="A8" s="17" t="s">
        <v>214</v>
      </c>
      <c r="B8" s="17"/>
      <c r="C8" s="15" t="s">
        <v>213</v>
      </c>
    </row>
    <row r="9" spans="1:16" x14ac:dyDescent="0.25">
      <c r="A9" s="17" t="s">
        <v>212</v>
      </c>
      <c r="B9" s="17"/>
      <c r="C9" s="15" t="s">
        <v>211</v>
      </c>
    </row>
    <row r="10" spans="1:16" x14ac:dyDescent="0.25">
      <c r="A10" s="14"/>
      <c r="B10" s="14"/>
    </row>
    <row r="11" spans="1:16" x14ac:dyDescent="0.25">
      <c r="A11" s="16" t="s">
        <v>237</v>
      </c>
      <c r="B11" s="16" t="s">
        <v>23</v>
      </c>
      <c r="C11" s="16" t="s">
        <v>210</v>
      </c>
      <c r="D11" s="16" t="s">
        <v>209</v>
      </c>
      <c r="E11" s="16" t="s">
        <v>208</v>
      </c>
      <c r="F11" s="16" t="s">
        <v>207</v>
      </c>
      <c r="G11" s="16" t="s">
        <v>206</v>
      </c>
      <c r="H11" s="16" t="s">
        <v>205</v>
      </c>
      <c r="I11" s="16" t="s">
        <v>204</v>
      </c>
      <c r="J11" s="16" t="s">
        <v>203</v>
      </c>
      <c r="K11" s="16" t="s">
        <v>202</v>
      </c>
      <c r="L11" s="16"/>
      <c r="M11" s="16" t="s">
        <v>201</v>
      </c>
      <c r="N11" s="16"/>
      <c r="O11" s="16" t="s">
        <v>200</v>
      </c>
      <c r="P11" s="16" t="s">
        <v>199</v>
      </c>
    </row>
    <row r="12" spans="1:16" customFormat="1" x14ac:dyDescent="0.25">
      <c r="A12" s="2" t="s">
        <v>198</v>
      </c>
      <c r="B12" s="2" t="s">
        <v>25</v>
      </c>
      <c r="C12" s="2" t="s">
        <v>118</v>
      </c>
      <c r="D12" s="2" t="s">
        <v>117</v>
      </c>
      <c r="E12" s="2" t="s">
        <v>125</v>
      </c>
      <c r="F12" s="11">
        <v>64766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</row>
    <row r="13" spans="1:16" customFormat="1" x14ac:dyDescent="0.25">
      <c r="A13" s="2" t="s">
        <v>198</v>
      </c>
      <c r="B13" s="2" t="s">
        <v>25</v>
      </c>
      <c r="C13" s="2" t="s">
        <v>118</v>
      </c>
      <c r="D13" s="2" t="s">
        <v>117</v>
      </c>
      <c r="E13" s="2" t="s">
        <v>116</v>
      </c>
      <c r="F13" s="11">
        <v>57160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16" customFormat="1" x14ac:dyDescent="0.25">
      <c r="A14" s="2" t="s">
        <v>198</v>
      </c>
      <c r="B14" s="2" t="s">
        <v>25</v>
      </c>
      <c r="C14" s="2" t="s">
        <v>118</v>
      </c>
      <c r="D14" s="2" t="s">
        <v>117</v>
      </c>
      <c r="E14" s="2" t="s">
        <v>121</v>
      </c>
      <c r="F14" s="11">
        <v>11765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</row>
    <row r="15" spans="1:16" customFormat="1" x14ac:dyDescent="0.25">
      <c r="A15" s="2" t="s">
        <v>198</v>
      </c>
      <c r="B15" s="2" t="s">
        <v>25</v>
      </c>
      <c r="C15" s="2" t="s">
        <v>118</v>
      </c>
      <c r="D15" s="2" t="s">
        <v>117</v>
      </c>
      <c r="E15" s="2" t="s">
        <v>123</v>
      </c>
      <c r="F15" s="11">
        <v>1000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</row>
    <row r="16" spans="1:16" customFormat="1" x14ac:dyDescent="0.25">
      <c r="A16" s="2" t="s">
        <v>254</v>
      </c>
      <c r="B16" s="2" t="s">
        <v>109</v>
      </c>
      <c r="C16" s="2" t="s">
        <v>118</v>
      </c>
      <c r="D16" s="2" t="s">
        <v>117</v>
      </c>
      <c r="E16" s="2" t="s">
        <v>121</v>
      </c>
      <c r="F16" s="11">
        <v>1000</v>
      </c>
      <c r="G16" s="11">
        <v>0</v>
      </c>
      <c r="H16" s="11">
        <v>1000</v>
      </c>
      <c r="I16" s="4">
        <v>0</v>
      </c>
      <c r="J16" s="4">
        <v>0</v>
      </c>
      <c r="K16" s="5">
        <v>0</v>
      </c>
      <c r="L16" s="25"/>
      <c r="M16" s="11">
        <v>0</v>
      </c>
      <c r="N16" s="25"/>
      <c r="O16" s="4">
        <v>1000</v>
      </c>
      <c r="P16" s="3">
        <v>1</v>
      </c>
    </row>
    <row r="17" spans="1:16" customFormat="1" x14ac:dyDescent="0.25">
      <c r="A17" s="2" t="s">
        <v>254</v>
      </c>
      <c r="B17" s="2" t="s">
        <v>109</v>
      </c>
      <c r="C17" s="2" t="s">
        <v>118</v>
      </c>
      <c r="D17" s="2" t="s">
        <v>117</v>
      </c>
      <c r="E17" s="2" t="s">
        <v>120</v>
      </c>
      <c r="F17" s="11">
        <v>28</v>
      </c>
      <c r="G17" s="11">
        <v>0</v>
      </c>
      <c r="H17" s="11">
        <v>28</v>
      </c>
      <c r="I17" s="4">
        <v>0</v>
      </c>
      <c r="J17" s="4">
        <v>0</v>
      </c>
      <c r="K17" s="5">
        <v>0</v>
      </c>
      <c r="L17" s="25"/>
      <c r="M17" s="11">
        <v>0</v>
      </c>
      <c r="N17" s="25"/>
      <c r="O17" s="4">
        <v>28</v>
      </c>
      <c r="P17" s="3">
        <v>1</v>
      </c>
    </row>
    <row r="18" spans="1:16" customFormat="1" x14ac:dyDescent="0.25">
      <c r="A18" s="2" t="s">
        <v>255</v>
      </c>
      <c r="B18" s="2" t="s">
        <v>110</v>
      </c>
      <c r="C18" s="2" t="s">
        <v>256</v>
      </c>
      <c r="D18" s="2" t="s">
        <v>117</v>
      </c>
      <c r="E18" s="2" t="s">
        <v>121</v>
      </c>
      <c r="F18" s="11">
        <v>0</v>
      </c>
      <c r="G18" s="11">
        <v>3287</v>
      </c>
      <c r="H18" s="11">
        <v>3287</v>
      </c>
      <c r="I18" s="4">
        <v>393</v>
      </c>
      <c r="J18" s="4">
        <v>0</v>
      </c>
      <c r="K18" s="5">
        <v>0</v>
      </c>
      <c r="L18" s="25"/>
      <c r="M18" s="11">
        <v>393</v>
      </c>
      <c r="N18" s="25"/>
      <c r="O18" s="4">
        <v>2894</v>
      </c>
      <c r="P18" s="3">
        <v>0.88043800000000005</v>
      </c>
    </row>
    <row r="19" spans="1:16" customFormat="1" x14ac:dyDescent="0.25">
      <c r="A19" s="2" t="s">
        <v>255</v>
      </c>
      <c r="B19" s="2" t="s">
        <v>110</v>
      </c>
      <c r="C19" s="2" t="s">
        <v>257</v>
      </c>
      <c r="D19" s="2" t="s">
        <v>117</v>
      </c>
      <c r="E19" s="2" t="s">
        <v>121</v>
      </c>
      <c r="F19" s="11">
        <v>0</v>
      </c>
      <c r="G19" s="11">
        <v>18170</v>
      </c>
      <c r="H19" s="11">
        <v>18170</v>
      </c>
      <c r="I19" s="4">
        <v>13789</v>
      </c>
      <c r="J19" s="4">
        <v>0</v>
      </c>
      <c r="K19" s="5">
        <v>0</v>
      </c>
      <c r="L19" s="25"/>
      <c r="M19" s="11">
        <v>13789</v>
      </c>
      <c r="N19" s="25"/>
      <c r="O19" s="4">
        <v>4381</v>
      </c>
      <c r="P19" s="3">
        <v>0.24111199999999999</v>
      </c>
    </row>
    <row r="20" spans="1:16" customFormat="1" x14ac:dyDescent="0.25">
      <c r="A20" s="2" t="s">
        <v>255</v>
      </c>
      <c r="B20" s="2" t="s">
        <v>110</v>
      </c>
      <c r="C20" s="2" t="s">
        <v>258</v>
      </c>
      <c r="D20" s="2" t="s">
        <v>117</v>
      </c>
      <c r="E20" s="2" t="s">
        <v>121</v>
      </c>
      <c r="F20" s="11">
        <v>0</v>
      </c>
      <c r="G20" s="11">
        <v>24864</v>
      </c>
      <c r="H20" s="11">
        <v>24864</v>
      </c>
      <c r="I20" s="4">
        <v>22200</v>
      </c>
      <c r="J20" s="4">
        <v>0</v>
      </c>
      <c r="K20" s="5">
        <v>0</v>
      </c>
      <c r="L20" s="25"/>
      <c r="M20" s="11">
        <v>22200</v>
      </c>
      <c r="N20" s="25"/>
      <c r="O20" s="4">
        <v>2664</v>
      </c>
      <c r="P20" s="3">
        <v>0.107143</v>
      </c>
    </row>
    <row r="21" spans="1:16" customFormat="1" x14ac:dyDescent="0.25">
      <c r="A21" s="2" t="s">
        <v>255</v>
      </c>
      <c r="B21" s="2" t="s">
        <v>110</v>
      </c>
      <c r="C21" s="2" t="s">
        <v>259</v>
      </c>
      <c r="D21" s="2" t="s">
        <v>117</v>
      </c>
      <c r="E21" s="2" t="s">
        <v>121</v>
      </c>
      <c r="F21" s="11">
        <v>0</v>
      </c>
      <c r="G21" s="11">
        <v>0</v>
      </c>
      <c r="H21" s="11">
        <v>0</v>
      </c>
      <c r="I21" s="4">
        <v>0</v>
      </c>
      <c r="J21" s="4">
        <v>0</v>
      </c>
      <c r="K21" s="5">
        <v>0</v>
      </c>
      <c r="L21" s="25"/>
      <c r="M21" s="11">
        <v>0</v>
      </c>
      <c r="N21" s="25"/>
      <c r="O21" s="4">
        <v>0</v>
      </c>
      <c r="P21" s="3">
        <v>0</v>
      </c>
    </row>
    <row r="22" spans="1:16" customFormat="1" x14ac:dyDescent="0.25">
      <c r="A22" s="2" t="s">
        <v>255</v>
      </c>
      <c r="B22" s="2" t="s">
        <v>110</v>
      </c>
      <c r="C22" s="2" t="s">
        <v>260</v>
      </c>
      <c r="D22" s="2" t="s">
        <v>117</v>
      </c>
      <c r="E22" s="2" t="s">
        <v>121</v>
      </c>
      <c r="F22" s="11">
        <v>0</v>
      </c>
      <c r="G22" s="11">
        <v>52655</v>
      </c>
      <c r="H22" s="11">
        <v>52655</v>
      </c>
      <c r="I22" s="4">
        <v>52655</v>
      </c>
      <c r="J22" s="4">
        <v>0</v>
      </c>
      <c r="K22" s="5">
        <v>0</v>
      </c>
      <c r="L22" s="25"/>
      <c r="M22" s="11">
        <v>52655</v>
      </c>
      <c r="N22" s="25"/>
      <c r="O22" s="4">
        <v>0</v>
      </c>
      <c r="P22" s="3">
        <v>0</v>
      </c>
    </row>
    <row r="23" spans="1:16" customFormat="1" x14ac:dyDescent="0.25">
      <c r="A23" s="2" t="s">
        <v>255</v>
      </c>
      <c r="B23" s="2" t="s">
        <v>110</v>
      </c>
      <c r="C23" s="2" t="s">
        <v>118</v>
      </c>
      <c r="D23" s="2" t="s">
        <v>117</v>
      </c>
      <c r="E23" s="2" t="s">
        <v>121</v>
      </c>
      <c r="F23" s="11">
        <v>250000</v>
      </c>
      <c r="G23" s="11">
        <v>-98976</v>
      </c>
      <c r="H23" s="11">
        <v>151024</v>
      </c>
      <c r="I23" s="4">
        <v>143015.87</v>
      </c>
      <c r="J23" s="4">
        <v>0</v>
      </c>
      <c r="K23" s="5">
        <v>0</v>
      </c>
      <c r="L23" s="25"/>
      <c r="M23" s="11">
        <v>143015.87</v>
      </c>
      <c r="N23" s="25"/>
      <c r="O23" s="4">
        <v>8008.13</v>
      </c>
      <c r="P23" s="3">
        <v>5.3025999999999997E-2</v>
      </c>
    </row>
    <row r="24" spans="1:16" customFormat="1" x14ac:dyDescent="0.25">
      <c r="A24" s="2" t="s">
        <v>255</v>
      </c>
      <c r="B24" s="2" t="s">
        <v>110</v>
      </c>
      <c r="C24" s="2" t="s">
        <v>118</v>
      </c>
      <c r="D24" s="2" t="s">
        <v>117</v>
      </c>
      <c r="E24" s="2" t="s">
        <v>120</v>
      </c>
      <c r="F24" s="11">
        <v>7000</v>
      </c>
      <c r="G24" s="11">
        <v>0</v>
      </c>
      <c r="H24" s="11">
        <v>7000</v>
      </c>
      <c r="I24" s="4">
        <v>5493.87</v>
      </c>
      <c r="J24" s="4">
        <v>0</v>
      </c>
      <c r="K24" s="5">
        <v>0</v>
      </c>
      <c r="L24" s="25"/>
      <c r="M24" s="11">
        <v>5493.87</v>
      </c>
      <c r="N24" s="25"/>
      <c r="O24" s="4">
        <v>1506.13</v>
      </c>
      <c r="P24" s="3">
        <v>0.21516099999999999</v>
      </c>
    </row>
    <row r="25" spans="1:16" customFormat="1" x14ac:dyDescent="0.25">
      <c r="A25" s="2" t="s">
        <v>261</v>
      </c>
      <c r="B25" s="2" t="s">
        <v>111</v>
      </c>
      <c r="C25" s="2" t="s">
        <v>262</v>
      </c>
      <c r="D25" s="2" t="s">
        <v>117</v>
      </c>
      <c r="E25" s="2" t="s">
        <v>121</v>
      </c>
      <c r="F25" s="11">
        <v>0</v>
      </c>
      <c r="G25" s="11">
        <v>850000</v>
      </c>
      <c r="H25" s="11">
        <v>850000</v>
      </c>
      <c r="I25" s="4">
        <v>587334.41</v>
      </c>
      <c r="J25" s="4">
        <v>0</v>
      </c>
      <c r="K25" s="5">
        <v>0</v>
      </c>
      <c r="L25" s="25"/>
      <c r="M25" s="11">
        <v>587334.41</v>
      </c>
      <c r="N25" s="25"/>
      <c r="O25" s="4">
        <v>262665.59000000003</v>
      </c>
      <c r="P25" s="3">
        <v>0.30901800000000001</v>
      </c>
    </row>
    <row r="26" spans="1:16" customFormat="1" x14ac:dyDescent="0.25">
      <c r="A26" s="2" t="s">
        <v>261</v>
      </c>
      <c r="B26" s="2" t="s">
        <v>111</v>
      </c>
      <c r="C26" s="2" t="s">
        <v>118</v>
      </c>
      <c r="D26" s="2" t="s">
        <v>117</v>
      </c>
      <c r="E26" s="2" t="s">
        <v>121</v>
      </c>
      <c r="F26" s="11">
        <v>900000</v>
      </c>
      <c r="G26" s="11">
        <v>-878400</v>
      </c>
      <c r="H26" s="11">
        <v>21600</v>
      </c>
      <c r="I26" s="4">
        <v>0</v>
      </c>
      <c r="J26" s="4">
        <v>0</v>
      </c>
      <c r="K26" s="5">
        <v>0</v>
      </c>
      <c r="L26" s="25"/>
      <c r="M26" s="11">
        <v>0</v>
      </c>
      <c r="N26" s="25"/>
      <c r="O26" s="4">
        <v>21600</v>
      </c>
      <c r="P26" s="3">
        <v>1</v>
      </c>
    </row>
    <row r="27" spans="1:16" customFormat="1" x14ac:dyDescent="0.25">
      <c r="A27" s="2" t="s">
        <v>261</v>
      </c>
      <c r="B27" s="2" t="s">
        <v>111</v>
      </c>
      <c r="C27" s="2" t="s">
        <v>118</v>
      </c>
      <c r="D27" s="2" t="s">
        <v>117</v>
      </c>
      <c r="E27" s="2" t="s">
        <v>120</v>
      </c>
      <c r="F27" s="11">
        <v>25200</v>
      </c>
      <c r="G27" s="11">
        <v>0</v>
      </c>
      <c r="H27" s="11">
        <v>25200</v>
      </c>
      <c r="I27" s="4">
        <v>12749.92</v>
      </c>
      <c r="J27" s="4">
        <v>0</v>
      </c>
      <c r="K27" s="5">
        <v>0</v>
      </c>
      <c r="L27" s="25"/>
      <c r="M27" s="11">
        <v>12749.92</v>
      </c>
      <c r="N27" s="25"/>
      <c r="O27" s="4">
        <v>12450.08</v>
      </c>
      <c r="P27" s="3">
        <v>0.49405100000000002</v>
      </c>
    </row>
    <row r="28" spans="1:16" customFormat="1" x14ac:dyDescent="0.25">
      <c r="A28" s="2" t="s">
        <v>263</v>
      </c>
      <c r="B28" s="2" t="s">
        <v>99</v>
      </c>
      <c r="C28" s="2" t="s">
        <v>118</v>
      </c>
      <c r="D28" s="2" t="s">
        <v>117</v>
      </c>
      <c r="E28" s="2" t="s">
        <v>121</v>
      </c>
      <c r="F28" s="11">
        <v>0</v>
      </c>
      <c r="G28" s="11">
        <v>105.21</v>
      </c>
      <c r="H28" s="11">
        <v>105.21</v>
      </c>
      <c r="I28" s="4">
        <v>150.46</v>
      </c>
      <c r="J28" s="4">
        <v>0</v>
      </c>
      <c r="K28" s="5">
        <v>0</v>
      </c>
      <c r="L28" s="25"/>
      <c r="M28" s="11">
        <v>150.46</v>
      </c>
      <c r="N28" s="25"/>
      <c r="O28" s="4">
        <v>-45.25</v>
      </c>
      <c r="P28" s="3">
        <v>-0.43009199999999997</v>
      </c>
    </row>
    <row r="29" spans="1:16" customFormat="1" x14ac:dyDescent="0.25">
      <c r="A29" s="2" t="s">
        <v>263</v>
      </c>
      <c r="B29" s="2" t="s">
        <v>99</v>
      </c>
      <c r="C29" s="2" t="s">
        <v>118</v>
      </c>
      <c r="D29" s="2" t="s">
        <v>117</v>
      </c>
      <c r="E29" s="2" t="s">
        <v>120</v>
      </c>
      <c r="F29" s="11">
        <v>289.35000000000002</v>
      </c>
      <c r="G29" s="11">
        <v>0</v>
      </c>
      <c r="H29" s="11">
        <v>289.35000000000002</v>
      </c>
      <c r="I29" s="4">
        <v>48.18</v>
      </c>
      <c r="J29" s="4">
        <v>0</v>
      </c>
      <c r="K29" s="5">
        <v>0</v>
      </c>
      <c r="L29" s="25"/>
      <c r="M29" s="11">
        <v>48.18</v>
      </c>
      <c r="N29" s="25"/>
      <c r="O29" s="4">
        <v>241.17</v>
      </c>
      <c r="P29" s="3">
        <v>0.83348900000000004</v>
      </c>
    </row>
    <row r="30" spans="1:16" customFormat="1" x14ac:dyDescent="0.25">
      <c r="A30" s="2" t="s">
        <v>263</v>
      </c>
      <c r="B30" s="2" t="s">
        <v>99</v>
      </c>
      <c r="C30" s="2" t="s">
        <v>118</v>
      </c>
      <c r="D30" s="2" t="s">
        <v>117</v>
      </c>
      <c r="E30" s="2" t="s">
        <v>116</v>
      </c>
      <c r="F30" s="11">
        <v>10334</v>
      </c>
      <c r="G30" s="11">
        <v>-105.21</v>
      </c>
      <c r="H30" s="11">
        <v>10228.790000000001</v>
      </c>
      <c r="I30" s="4">
        <v>1570</v>
      </c>
      <c r="J30" s="4">
        <v>0</v>
      </c>
      <c r="K30" s="5">
        <v>0</v>
      </c>
      <c r="L30" s="25"/>
      <c r="M30" s="11">
        <v>1570</v>
      </c>
      <c r="N30" s="25"/>
      <c r="O30" s="4">
        <v>8658.7900000000009</v>
      </c>
      <c r="P30" s="3">
        <v>0.84651200000000004</v>
      </c>
    </row>
    <row r="31" spans="1:16" customFormat="1" x14ac:dyDescent="0.25">
      <c r="A31" s="2" t="s">
        <v>264</v>
      </c>
      <c r="B31" s="2" t="s">
        <v>100</v>
      </c>
      <c r="C31" s="2" t="s">
        <v>118</v>
      </c>
      <c r="D31" s="2" t="s">
        <v>117</v>
      </c>
      <c r="E31" s="2" t="s">
        <v>121</v>
      </c>
      <c r="F31" s="11">
        <v>5000</v>
      </c>
      <c r="G31" s="11">
        <v>-1310.53</v>
      </c>
      <c r="H31" s="11">
        <v>3689.47</v>
      </c>
      <c r="I31" s="4">
        <v>3146.03</v>
      </c>
      <c r="J31" s="4">
        <v>0</v>
      </c>
      <c r="K31" s="5">
        <v>0</v>
      </c>
      <c r="L31" s="25"/>
      <c r="M31" s="11">
        <v>3146.03</v>
      </c>
      <c r="N31" s="25"/>
      <c r="O31" s="4">
        <v>543.44000000000005</v>
      </c>
      <c r="P31" s="3">
        <v>0.14729500000000001</v>
      </c>
    </row>
    <row r="32" spans="1:16" customFormat="1" x14ac:dyDescent="0.25">
      <c r="A32" s="2" t="s">
        <v>264</v>
      </c>
      <c r="B32" s="2" t="s">
        <v>100</v>
      </c>
      <c r="C32" s="2" t="s">
        <v>118</v>
      </c>
      <c r="D32" s="2" t="s">
        <v>117</v>
      </c>
      <c r="E32" s="2" t="s">
        <v>120</v>
      </c>
      <c r="F32" s="11">
        <v>140</v>
      </c>
      <c r="G32" s="11">
        <v>0</v>
      </c>
      <c r="H32" s="11">
        <v>140</v>
      </c>
      <c r="I32" s="4">
        <v>102.83</v>
      </c>
      <c r="J32" s="4">
        <v>0</v>
      </c>
      <c r="K32" s="5">
        <v>0</v>
      </c>
      <c r="L32" s="25"/>
      <c r="M32" s="11">
        <v>102.83</v>
      </c>
      <c r="N32" s="25"/>
      <c r="O32" s="4">
        <v>37.17</v>
      </c>
      <c r="P32" s="3">
        <v>0.26550000000000001</v>
      </c>
    </row>
    <row r="33" spans="1:16" customFormat="1" x14ac:dyDescent="0.25">
      <c r="A33" s="2" t="s">
        <v>264</v>
      </c>
      <c r="B33" s="2" t="s">
        <v>100</v>
      </c>
      <c r="C33" s="2" t="s">
        <v>118</v>
      </c>
      <c r="D33" s="2" t="s">
        <v>117</v>
      </c>
      <c r="E33" s="2" t="s">
        <v>116</v>
      </c>
      <c r="F33" s="11">
        <v>0</v>
      </c>
      <c r="G33" s="11">
        <v>1310.53</v>
      </c>
      <c r="H33" s="11">
        <v>1310.53</v>
      </c>
      <c r="I33" s="4">
        <v>1310.53</v>
      </c>
      <c r="J33" s="4">
        <v>0</v>
      </c>
      <c r="K33" s="5">
        <v>0</v>
      </c>
      <c r="L33" s="25"/>
      <c r="M33" s="11">
        <v>1310.53</v>
      </c>
      <c r="N33" s="25"/>
      <c r="O33" s="4">
        <v>0</v>
      </c>
      <c r="P33" s="3">
        <v>0</v>
      </c>
    </row>
    <row r="34" spans="1:16" customFormat="1" x14ac:dyDescent="0.25">
      <c r="A34" s="2" t="s">
        <v>265</v>
      </c>
      <c r="B34" s="2" t="s">
        <v>101</v>
      </c>
      <c r="C34" s="2" t="s">
        <v>118</v>
      </c>
      <c r="D34" s="2" t="s">
        <v>117</v>
      </c>
      <c r="E34" s="2" t="s">
        <v>121</v>
      </c>
      <c r="F34" s="11">
        <v>0</v>
      </c>
      <c r="G34" s="11">
        <v>5.96</v>
      </c>
      <c r="H34" s="11">
        <v>5.96</v>
      </c>
      <c r="I34" s="4">
        <v>5.8</v>
      </c>
      <c r="J34" s="4">
        <v>0</v>
      </c>
      <c r="K34" s="5">
        <v>0</v>
      </c>
      <c r="L34" s="25"/>
      <c r="M34" s="11">
        <v>5.8</v>
      </c>
      <c r="N34" s="25"/>
      <c r="O34" s="4">
        <v>0.16</v>
      </c>
      <c r="P34" s="3">
        <v>2.6845999999999998E-2</v>
      </c>
    </row>
    <row r="35" spans="1:16" customFormat="1" x14ac:dyDescent="0.25">
      <c r="A35" s="2" t="s">
        <v>265</v>
      </c>
      <c r="B35" s="2" t="s">
        <v>101</v>
      </c>
      <c r="C35" s="2" t="s">
        <v>118</v>
      </c>
      <c r="D35" s="2" t="s">
        <v>117</v>
      </c>
      <c r="E35" s="2" t="s">
        <v>120</v>
      </c>
      <c r="F35" s="11">
        <v>0</v>
      </c>
      <c r="G35" s="11">
        <v>0</v>
      </c>
      <c r="H35" s="11">
        <v>0</v>
      </c>
      <c r="I35" s="4">
        <v>0.16</v>
      </c>
      <c r="J35" s="4">
        <v>0</v>
      </c>
      <c r="K35" s="5">
        <v>0</v>
      </c>
      <c r="L35" s="25"/>
      <c r="M35" s="11">
        <v>0.16</v>
      </c>
      <c r="N35" s="25"/>
      <c r="O35" s="4">
        <v>-0.16</v>
      </c>
      <c r="P35" s="3">
        <v>0</v>
      </c>
    </row>
    <row r="36" spans="1:16" customFormat="1" x14ac:dyDescent="0.25">
      <c r="A36" s="2" t="s">
        <v>266</v>
      </c>
      <c r="B36" s="2" t="s">
        <v>102</v>
      </c>
      <c r="C36" s="2" t="s">
        <v>118</v>
      </c>
      <c r="D36" s="2" t="s">
        <v>117</v>
      </c>
      <c r="E36" s="2" t="s">
        <v>121</v>
      </c>
      <c r="F36" s="11">
        <v>0</v>
      </c>
      <c r="G36" s="11">
        <v>13994.04</v>
      </c>
      <c r="H36" s="11">
        <v>13994.04</v>
      </c>
      <c r="I36" s="4">
        <v>4389.7299999999996</v>
      </c>
      <c r="J36" s="4">
        <v>0</v>
      </c>
      <c r="K36" s="5">
        <v>0</v>
      </c>
      <c r="L36" s="25"/>
      <c r="M36" s="11">
        <v>4389.7299999999996</v>
      </c>
      <c r="N36" s="25"/>
      <c r="O36" s="4">
        <v>9604.31</v>
      </c>
      <c r="P36" s="3">
        <v>0.68631399999999998</v>
      </c>
    </row>
    <row r="37" spans="1:16" customFormat="1" x14ac:dyDescent="0.25">
      <c r="A37" s="2" t="s">
        <v>266</v>
      </c>
      <c r="B37" s="2" t="s">
        <v>102</v>
      </c>
      <c r="C37" s="2" t="s">
        <v>118</v>
      </c>
      <c r="D37" s="2" t="s">
        <v>117</v>
      </c>
      <c r="E37" s="2" t="s">
        <v>120</v>
      </c>
      <c r="F37" s="11">
        <v>0</v>
      </c>
      <c r="G37" s="11">
        <v>0</v>
      </c>
      <c r="H37" s="11">
        <v>0</v>
      </c>
      <c r="I37" s="4">
        <v>122.92</v>
      </c>
      <c r="J37" s="4">
        <v>0</v>
      </c>
      <c r="K37" s="5">
        <v>0</v>
      </c>
      <c r="L37" s="25"/>
      <c r="M37" s="11">
        <v>122.92</v>
      </c>
      <c r="N37" s="25"/>
      <c r="O37" s="4">
        <v>-122.92</v>
      </c>
      <c r="P37" s="3">
        <v>0</v>
      </c>
    </row>
    <row r="38" spans="1:16" customFormat="1" x14ac:dyDescent="0.25">
      <c r="A38" s="2" t="s">
        <v>267</v>
      </c>
      <c r="B38" s="2" t="s">
        <v>103</v>
      </c>
      <c r="C38" s="2" t="s">
        <v>118</v>
      </c>
      <c r="D38" s="2" t="s">
        <v>117</v>
      </c>
      <c r="E38" s="2" t="s">
        <v>121</v>
      </c>
      <c r="F38" s="11">
        <v>80000</v>
      </c>
      <c r="G38" s="11">
        <v>0</v>
      </c>
      <c r="H38" s="11">
        <v>80000</v>
      </c>
      <c r="I38" s="4">
        <v>70063.77</v>
      </c>
      <c r="J38" s="4">
        <v>0</v>
      </c>
      <c r="K38" s="5">
        <v>0</v>
      </c>
      <c r="L38" s="25"/>
      <c r="M38" s="11">
        <v>70063.77</v>
      </c>
      <c r="N38" s="25"/>
      <c r="O38" s="4">
        <v>9936.23</v>
      </c>
      <c r="P38" s="3">
        <v>0.12420299999999999</v>
      </c>
    </row>
    <row r="39" spans="1:16" customFormat="1" x14ac:dyDescent="0.25">
      <c r="A39" s="2" t="s">
        <v>267</v>
      </c>
      <c r="B39" s="2" t="s">
        <v>103</v>
      </c>
      <c r="C39" s="2" t="s">
        <v>118</v>
      </c>
      <c r="D39" s="2" t="s">
        <v>117</v>
      </c>
      <c r="E39" s="2" t="s">
        <v>120</v>
      </c>
      <c r="F39" s="11">
        <v>2240</v>
      </c>
      <c r="G39" s="11">
        <v>0</v>
      </c>
      <c r="H39" s="11">
        <v>2240</v>
      </c>
      <c r="I39" s="4">
        <v>1961.45</v>
      </c>
      <c r="J39" s="4">
        <v>0</v>
      </c>
      <c r="K39" s="5">
        <v>0</v>
      </c>
      <c r="L39" s="25"/>
      <c r="M39" s="11">
        <v>1961.45</v>
      </c>
      <c r="N39" s="25"/>
      <c r="O39" s="4">
        <v>278.55</v>
      </c>
      <c r="P39" s="3">
        <v>0.12435300000000001</v>
      </c>
    </row>
    <row r="40" spans="1:16" customFormat="1" x14ac:dyDescent="0.25">
      <c r="A40" s="2" t="s">
        <v>268</v>
      </c>
      <c r="B40" s="2" t="s">
        <v>104</v>
      </c>
      <c r="C40" s="2" t="s">
        <v>118</v>
      </c>
      <c r="D40" s="2" t="s">
        <v>117</v>
      </c>
      <c r="E40" s="2" t="s">
        <v>121</v>
      </c>
      <c r="F40" s="11">
        <v>4000</v>
      </c>
      <c r="G40" s="11">
        <v>0</v>
      </c>
      <c r="H40" s="11">
        <v>4000</v>
      </c>
      <c r="I40" s="4">
        <v>3546.9</v>
      </c>
      <c r="J40" s="4">
        <v>0</v>
      </c>
      <c r="K40" s="5">
        <v>0</v>
      </c>
      <c r="L40" s="25"/>
      <c r="M40" s="11">
        <v>3546.9</v>
      </c>
      <c r="N40" s="25"/>
      <c r="O40" s="4">
        <v>453.1</v>
      </c>
      <c r="P40" s="3">
        <v>0.113275</v>
      </c>
    </row>
    <row r="41" spans="1:16" customFormat="1" x14ac:dyDescent="0.25">
      <c r="A41" s="2" t="s">
        <v>268</v>
      </c>
      <c r="B41" s="2" t="s">
        <v>104</v>
      </c>
      <c r="C41" s="2" t="s">
        <v>118</v>
      </c>
      <c r="D41" s="2" t="s">
        <v>117</v>
      </c>
      <c r="E41" s="2" t="s">
        <v>120</v>
      </c>
      <c r="F41" s="11">
        <v>112</v>
      </c>
      <c r="G41" s="11">
        <v>0</v>
      </c>
      <c r="H41" s="11">
        <v>112</v>
      </c>
      <c r="I41" s="4">
        <v>99.31</v>
      </c>
      <c r="J41" s="4">
        <v>0</v>
      </c>
      <c r="K41" s="5">
        <v>0</v>
      </c>
      <c r="L41" s="25"/>
      <c r="M41" s="11">
        <v>99.31</v>
      </c>
      <c r="N41" s="25"/>
      <c r="O41" s="4">
        <v>12.69</v>
      </c>
      <c r="P41" s="3">
        <v>0.113304</v>
      </c>
    </row>
    <row r="42" spans="1:16" customFormat="1" x14ac:dyDescent="0.25">
      <c r="A42" s="2" t="s">
        <v>269</v>
      </c>
      <c r="B42" s="2" t="s">
        <v>105</v>
      </c>
      <c r="C42" s="2" t="s">
        <v>118</v>
      </c>
      <c r="D42" s="2" t="s">
        <v>117</v>
      </c>
      <c r="E42" s="2" t="s">
        <v>121</v>
      </c>
      <c r="F42" s="11">
        <v>500</v>
      </c>
      <c r="G42" s="11">
        <v>0</v>
      </c>
      <c r="H42" s="11">
        <v>500</v>
      </c>
      <c r="I42" s="4">
        <v>187.1</v>
      </c>
      <c r="J42" s="4">
        <v>0</v>
      </c>
      <c r="K42" s="5">
        <v>0</v>
      </c>
      <c r="L42" s="25"/>
      <c r="M42" s="11">
        <v>187.1</v>
      </c>
      <c r="N42" s="25"/>
      <c r="O42" s="4">
        <v>312.89999999999998</v>
      </c>
      <c r="P42" s="3">
        <v>0.62580000000000002</v>
      </c>
    </row>
    <row r="43" spans="1:16" customFormat="1" x14ac:dyDescent="0.25">
      <c r="A43" s="2" t="s">
        <v>269</v>
      </c>
      <c r="B43" s="2" t="s">
        <v>105</v>
      </c>
      <c r="C43" s="2" t="s">
        <v>118</v>
      </c>
      <c r="D43" s="2" t="s">
        <v>117</v>
      </c>
      <c r="E43" s="2" t="s">
        <v>120</v>
      </c>
      <c r="F43" s="11">
        <v>14</v>
      </c>
      <c r="G43" s="11">
        <v>0</v>
      </c>
      <c r="H43" s="11">
        <v>14</v>
      </c>
      <c r="I43" s="4">
        <v>5.24</v>
      </c>
      <c r="J43" s="4">
        <v>0</v>
      </c>
      <c r="K43" s="5">
        <v>0</v>
      </c>
      <c r="L43" s="25"/>
      <c r="M43" s="11">
        <v>5.24</v>
      </c>
      <c r="N43" s="25"/>
      <c r="O43" s="4">
        <v>8.76</v>
      </c>
      <c r="P43" s="3">
        <v>0.62571399999999999</v>
      </c>
    </row>
    <row r="44" spans="1:16" customFormat="1" x14ac:dyDescent="0.25">
      <c r="A44" s="2" t="s">
        <v>270</v>
      </c>
      <c r="B44" s="2" t="s">
        <v>106</v>
      </c>
      <c r="C44" s="2" t="s">
        <v>118</v>
      </c>
      <c r="D44" s="2" t="s">
        <v>117</v>
      </c>
      <c r="E44" s="2" t="s">
        <v>121</v>
      </c>
      <c r="F44" s="11">
        <v>1680</v>
      </c>
      <c r="G44" s="11">
        <v>0</v>
      </c>
      <c r="H44" s="11">
        <v>1680</v>
      </c>
      <c r="I44" s="4">
        <v>0</v>
      </c>
      <c r="J44" s="4">
        <v>0</v>
      </c>
      <c r="K44" s="5">
        <v>0</v>
      </c>
      <c r="L44" s="25"/>
      <c r="M44" s="11">
        <v>0</v>
      </c>
      <c r="N44" s="25"/>
      <c r="O44" s="4">
        <v>1680</v>
      </c>
      <c r="P44" s="3">
        <v>1</v>
      </c>
    </row>
    <row r="45" spans="1:16" customFormat="1" x14ac:dyDescent="0.25">
      <c r="A45" s="2" t="s">
        <v>270</v>
      </c>
      <c r="B45" s="2" t="s">
        <v>106</v>
      </c>
      <c r="C45" s="2" t="s">
        <v>118</v>
      </c>
      <c r="D45" s="2" t="s">
        <v>117</v>
      </c>
      <c r="E45" s="2" t="s">
        <v>120</v>
      </c>
      <c r="F45" s="11">
        <v>8537.0400000000009</v>
      </c>
      <c r="G45" s="11">
        <v>0</v>
      </c>
      <c r="H45" s="11">
        <v>8537.0400000000009</v>
      </c>
      <c r="I45" s="4">
        <v>26466.720000000001</v>
      </c>
      <c r="J45" s="4">
        <v>0</v>
      </c>
      <c r="K45" s="5">
        <v>0</v>
      </c>
      <c r="L45" s="25"/>
      <c r="M45" s="11">
        <v>26466.720000000001</v>
      </c>
      <c r="N45" s="25"/>
      <c r="O45" s="4">
        <v>-17929.68</v>
      </c>
      <c r="P45" s="3">
        <v>-2.100222</v>
      </c>
    </row>
    <row r="46" spans="1:16" customFormat="1" x14ac:dyDescent="0.25">
      <c r="A46" s="2" t="s">
        <v>197</v>
      </c>
      <c r="B46" s="2" t="s">
        <v>26</v>
      </c>
      <c r="C46" s="2" t="s">
        <v>118</v>
      </c>
      <c r="D46" s="2" t="s">
        <v>117</v>
      </c>
      <c r="E46" s="2" t="s">
        <v>116</v>
      </c>
      <c r="F46" s="11">
        <v>51383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6" customFormat="1" x14ac:dyDescent="0.25">
      <c r="A47" s="2" t="s">
        <v>197</v>
      </c>
      <c r="B47" s="2" t="s">
        <v>26</v>
      </c>
      <c r="C47" s="2" t="s">
        <v>118</v>
      </c>
      <c r="D47" s="2" t="s">
        <v>117</v>
      </c>
      <c r="E47" s="2" t="s">
        <v>121</v>
      </c>
      <c r="F47" s="11">
        <v>134500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</row>
    <row r="48" spans="1:16" customFormat="1" x14ac:dyDescent="0.25">
      <c r="A48" s="2" t="s">
        <v>197</v>
      </c>
      <c r="B48" s="2" t="s">
        <v>26</v>
      </c>
      <c r="C48" s="2" t="s">
        <v>118</v>
      </c>
      <c r="D48" s="2" t="s">
        <v>117</v>
      </c>
      <c r="E48" s="2" t="s">
        <v>123</v>
      </c>
      <c r="F48" s="11">
        <v>7250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6" customFormat="1" x14ac:dyDescent="0.25">
      <c r="A49" s="2" t="s">
        <v>196</v>
      </c>
      <c r="B49" s="2" t="s">
        <v>27</v>
      </c>
      <c r="C49" s="2" t="s">
        <v>118</v>
      </c>
      <c r="D49" s="2" t="s">
        <v>117</v>
      </c>
      <c r="E49" s="2" t="s">
        <v>125</v>
      </c>
      <c r="F49" s="11">
        <v>51948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</row>
    <row r="50" spans="1:16" customFormat="1" x14ac:dyDescent="0.25">
      <c r="A50" s="2" t="s">
        <v>196</v>
      </c>
      <c r="B50" s="2" t="s">
        <v>27</v>
      </c>
      <c r="C50" s="2" t="s">
        <v>118</v>
      </c>
      <c r="D50" s="2" t="s">
        <v>117</v>
      </c>
      <c r="E50" s="2" t="s">
        <v>116</v>
      </c>
      <c r="F50" s="11">
        <v>83644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6" customFormat="1" x14ac:dyDescent="0.25">
      <c r="A51" s="2" t="s">
        <v>196</v>
      </c>
      <c r="B51" s="2" t="s">
        <v>27</v>
      </c>
      <c r="C51" s="2" t="s">
        <v>118</v>
      </c>
      <c r="D51" s="2" t="s">
        <v>117</v>
      </c>
      <c r="E51" s="2" t="s">
        <v>121</v>
      </c>
      <c r="F51" s="11">
        <v>36580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</row>
    <row r="52" spans="1:16" customFormat="1" x14ac:dyDescent="0.25">
      <c r="A52" s="2" t="s">
        <v>196</v>
      </c>
      <c r="B52" s="2" t="s">
        <v>27</v>
      </c>
      <c r="C52" s="2" t="s">
        <v>118</v>
      </c>
      <c r="D52" s="2" t="s">
        <v>117</v>
      </c>
      <c r="E52" s="2" t="s">
        <v>123</v>
      </c>
      <c r="F52" s="11">
        <v>25000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6" customFormat="1" x14ac:dyDescent="0.25">
      <c r="A53" s="2" t="s">
        <v>195</v>
      </c>
      <c r="B53" s="2" t="s">
        <v>28</v>
      </c>
      <c r="C53" s="2" t="s">
        <v>118</v>
      </c>
      <c r="D53" s="2" t="s">
        <v>117</v>
      </c>
      <c r="E53" s="2" t="s">
        <v>121</v>
      </c>
      <c r="F53" s="11">
        <v>92685</v>
      </c>
      <c r="G53" s="11">
        <v>0</v>
      </c>
      <c r="H53" s="11">
        <v>92685</v>
      </c>
      <c r="I53" s="4">
        <v>50274.59</v>
      </c>
      <c r="J53" s="4">
        <v>0</v>
      </c>
      <c r="K53" s="5">
        <v>0</v>
      </c>
      <c r="L53" s="25"/>
      <c r="M53" s="11">
        <v>50274.59</v>
      </c>
      <c r="N53" s="25"/>
      <c r="O53" s="4">
        <v>42410.41</v>
      </c>
      <c r="P53" s="3">
        <v>0.45757599999999998</v>
      </c>
    </row>
    <row r="54" spans="1:16" customFormat="1" x14ac:dyDescent="0.25">
      <c r="A54" s="2" t="s">
        <v>195</v>
      </c>
      <c r="B54" s="2" t="s">
        <v>28</v>
      </c>
      <c r="C54" s="2" t="s">
        <v>118</v>
      </c>
      <c r="D54" s="2" t="s">
        <v>117</v>
      </c>
      <c r="E54" s="2" t="s">
        <v>120</v>
      </c>
      <c r="F54" s="11">
        <v>3365.04</v>
      </c>
      <c r="G54" s="11">
        <v>0</v>
      </c>
      <c r="H54" s="11">
        <v>3365.04</v>
      </c>
      <c r="I54" s="4">
        <v>1935.97</v>
      </c>
      <c r="J54" s="4">
        <v>0</v>
      </c>
      <c r="K54" s="5">
        <v>0</v>
      </c>
      <c r="L54" s="25"/>
      <c r="M54" s="11">
        <v>1935.97</v>
      </c>
      <c r="N54" s="25"/>
      <c r="O54" s="4">
        <v>1429.07</v>
      </c>
      <c r="P54" s="3">
        <v>0.42468099999999998</v>
      </c>
    </row>
    <row r="55" spans="1:16" customFormat="1" x14ac:dyDescent="0.25">
      <c r="A55" s="2" t="s">
        <v>195</v>
      </c>
      <c r="B55" s="2" t="s">
        <v>28</v>
      </c>
      <c r="C55" s="2" t="s">
        <v>118</v>
      </c>
      <c r="D55" s="2" t="s">
        <v>117</v>
      </c>
      <c r="E55" s="2" t="s">
        <v>116</v>
      </c>
      <c r="F55" s="11">
        <v>27495</v>
      </c>
      <c r="G55" s="11">
        <v>-3804</v>
      </c>
      <c r="H55" s="11">
        <v>23691</v>
      </c>
      <c r="I55" s="4">
        <v>20298.62</v>
      </c>
      <c r="J55" s="4">
        <v>0</v>
      </c>
      <c r="K55" s="5">
        <v>0</v>
      </c>
      <c r="L55" s="25"/>
      <c r="M55" s="11">
        <v>20298.62</v>
      </c>
      <c r="N55" s="25"/>
      <c r="O55" s="4">
        <v>3392.38</v>
      </c>
      <c r="P55" s="3">
        <v>0.14319299999999999</v>
      </c>
    </row>
    <row r="56" spans="1:16" customFormat="1" x14ac:dyDescent="0.25">
      <c r="A56" s="2" t="s">
        <v>194</v>
      </c>
      <c r="B56" s="2" t="s">
        <v>29</v>
      </c>
      <c r="C56" s="2" t="s">
        <v>118</v>
      </c>
      <c r="D56" s="2" t="s">
        <v>117</v>
      </c>
      <c r="E56" s="2" t="s">
        <v>121</v>
      </c>
      <c r="F56" s="11">
        <v>13176</v>
      </c>
      <c r="G56" s="11">
        <v>-4465.6099999999997</v>
      </c>
      <c r="H56" s="11">
        <v>8710.39</v>
      </c>
      <c r="I56" s="4">
        <v>4922.21</v>
      </c>
      <c r="J56" s="4">
        <v>0</v>
      </c>
      <c r="K56" s="5">
        <v>0</v>
      </c>
      <c r="L56" s="25"/>
      <c r="M56" s="11">
        <v>4922.21</v>
      </c>
      <c r="N56" s="25"/>
      <c r="O56" s="4">
        <v>3788.18</v>
      </c>
      <c r="P56" s="3">
        <v>0.43490400000000001</v>
      </c>
    </row>
    <row r="57" spans="1:16" customFormat="1" x14ac:dyDescent="0.25">
      <c r="A57" s="2" t="s">
        <v>194</v>
      </c>
      <c r="B57" s="2" t="s">
        <v>29</v>
      </c>
      <c r="C57" s="2" t="s">
        <v>118</v>
      </c>
      <c r="D57" s="2" t="s">
        <v>117</v>
      </c>
      <c r="E57" s="2" t="s">
        <v>120</v>
      </c>
      <c r="F57" s="11">
        <v>2345.5300000000002</v>
      </c>
      <c r="G57" s="11">
        <v>0</v>
      </c>
      <c r="H57" s="11">
        <v>2345.5300000000002</v>
      </c>
      <c r="I57" s="4">
        <v>2008.38</v>
      </c>
      <c r="J57" s="4">
        <v>0</v>
      </c>
      <c r="K57" s="5">
        <v>0</v>
      </c>
      <c r="L57" s="25"/>
      <c r="M57" s="11">
        <v>2008.38</v>
      </c>
      <c r="N57" s="25"/>
      <c r="O57" s="4">
        <v>337.15</v>
      </c>
      <c r="P57" s="3">
        <v>0.14374100000000001</v>
      </c>
    </row>
    <row r="58" spans="1:16" customFormat="1" x14ac:dyDescent="0.25">
      <c r="A58" s="2" t="s">
        <v>194</v>
      </c>
      <c r="B58" s="2" t="s">
        <v>29</v>
      </c>
      <c r="C58" s="2" t="s">
        <v>118</v>
      </c>
      <c r="D58" s="2" t="s">
        <v>117</v>
      </c>
      <c r="E58" s="2" t="s">
        <v>116</v>
      </c>
      <c r="F58" s="11">
        <v>9200</v>
      </c>
      <c r="G58" s="11">
        <v>-549</v>
      </c>
      <c r="H58" s="11">
        <v>8651</v>
      </c>
      <c r="I58" s="4">
        <v>7247.5</v>
      </c>
      <c r="J58" s="4">
        <v>0</v>
      </c>
      <c r="K58" s="5">
        <v>0</v>
      </c>
      <c r="L58" s="25"/>
      <c r="M58" s="11">
        <v>7247.5</v>
      </c>
      <c r="N58" s="25"/>
      <c r="O58" s="4">
        <v>1403.5</v>
      </c>
      <c r="P58" s="3">
        <v>0.16223599999999999</v>
      </c>
    </row>
    <row r="59" spans="1:16" customFormat="1" x14ac:dyDescent="0.25">
      <c r="A59" s="2" t="s">
        <v>194</v>
      </c>
      <c r="B59" s="2" t="s">
        <v>29</v>
      </c>
      <c r="C59" s="2" t="s">
        <v>118</v>
      </c>
      <c r="D59" s="2" t="s">
        <v>117</v>
      </c>
      <c r="E59" s="2" t="s">
        <v>125</v>
      </c>
      <c r="F59" s="11">
        <v>61392.98</v>
      </c>
      <c r="G59" s="11">
        <v>4465.6099999999997</v>
      </c>
      <c r="H59" s="11">
        <v>65858.59</v>
      </c>
      <c r="I59" s="4">
        <v>65858.59</v>
      </c>
      <c r="J59" s="4">
        <v>0</v>
      </c>
      <c r="K59" s="5">
        <v>0</v>
      </c>
      <c r="L59" s="25"/>
      <c r="M59" s="11">
        <v>65858.59</v>
      </c>
      <c r="N59" s="25"/>
      <c r="O59" s="4">
        <v>0</v>
      </c>
      <c r="P59" s="3">
        <v>0</v>
      </c>
    </row>
    <row r="60" spans="1:16" customFormat="1" x14ac:dyDescent="0.25">
      <c r="A60" s="2" t="s">
        <v>193</v>
      </c>
      <c r="B60" s="2" t="s">
        <v>76</v>
      </c>
      <c r="C60" s="2" t="s">
        <v>118</v>
      </c>
      <c r="D60" s="2" t="s">
        <v>117</v>
      </c>
      <c r="E60" s="2" t="s">
        <v>121</v>
      </c>
      <c r="F60" s="11">
        <v>3000</v>
      </c>
      <c r="G60" s="11">
        <v>0</v>
      </c>
      <c r="H60" s="11">
        <v>3000</v>
      </c>
      <c r="I60" s="4">
        <v>2951.5</v>
      </c>
      <c r="J60" s="4">
        <v>0</v>
      </c>
      <c r="K60" s="5">
        <v>0</v>
      </c>
      <c r="L60" s="25"/>
      <c r="M60" s="11">
        <v>2951.5</v>
      </c>
      <c r="N60" s="25"/>
      <c r="O60" s="4">
        <v>48.5</v>
      </c>
      <c r="P60" s="3">
        <v>1.6167000000000001E-2</v>
      </c>
    </row>
    <row r="61" spans="1:16" customFormat="1" x14ac:dyDescent="0.25">
      <c r="A61" s="2" t="s">
        <v>193</v>
      </c>
      <c r="B61" s="2" t="s">
        <v>76</v>
      </c>
      <c r="C61" s="2" t="s">
        <v>118</v>
      </c>
      <c r="D61" s="2" t="s">
        <v>117</v>
      </c>
      <c r="E61" s="2" t="s">
        <v>120</v>
      </c>
      <c r="F61" s="11">
        <v>84</v>
      </c>
      <c r="G61" s="11">
        <v>0</v>
      </c>
      <c r="H61" s="11">
        <v>84</v>
      </c>
      <c r="I61" s="4">
        <v>59.34</v>
      </c>
      <c r="J61" s="4">
        <v>0</v>
      </c>
      <c r="K61" s="5">
        <v>0</v>
      </c>
      <c r="L61" s="25"/>
      <c r="M61" s="11">
        <v>59.34</v>
      </c>
      <c r="N61" s="25"/>
      <c r="O61" s="4">
        <v>24.66</v>
      </c>
      <c r="P61" s="3">
        <v>0.29357100000000003</v>
      </c>
    </row>
    <row r="62" spans="1:16" customFormat="1" x14ac:dyDescent="0.25">
      <c r="A62" s="2" t="s">
        <v>192</v>
      </c>
      <c r="B62" s="2" t="s">
        <v>77</v>
      </c>
      <c r="C62" s="2" t="s">
        <v>118</v>
      </c>
      <c r="D62" s="2" t="s">
        <v>117</v>
      </c>
      <c r="E62" s="2" t="s">
        <v>121</v>
      </c>
      <c r="F62" s="11">
        <v>4400</v>
      </c>
      <c r="G62" s="11">
        <v>0</v>
      </c>
      <c r="H62" s="11">
        <v>4400</v>
      </c>
      <c r="I62" s="4">
        <v>2638.64</v>
      </c>
      <c r="J62" s="4">
        <v>0</v>
      </c>
      <c r="K62" s="5">
        <v>0</v>
      </c>
      <c r="L62" s="25"/>
      <c r="M62" s="11">
        <v>2638.64</v>
      </c>
      <c r="N62" s="25"/>
      <c r="O62" s="4">
        <v>1761.36</v>
      </c>
      <c r="P62" s="3">
        <v>0.40030900000000003</v>
      </c>
    </row>
    <row r="63" spans="1:16" customFormat="1" x14ac:dyDescent="0.25">
      <c r="A63" s="2" t="s">
        <v>192</v>
      </c>
      <c r="B63" s="2" t="s">
        <v>77</v>
      </c>
      <c r="C63" s="2" t="s">
        <v>118</v>
      </c>
      <c r="D63" s="2" t="s">
        <v>117</v>
      </c>
      <c r="E63" s="2" t="s">
        <v>120</v>
      </c>
      <c r="F63" s="11">
        <v>123.2</v>
      </c>
      <c r="G63" s="11">
        <v>0</v>
      </c>
      <c r="H63" s="11">
        <v>123.2</v>
      </c>
      <c r="I63" s="4">
        <v>73.87</v>
      </c>
      <c r="J63" s="4">
        <v>0</v>
      </c>
      <c r="K63" s="5">
        <v>0</v>
      </c>
      <c r="L63" s="25"/>
      <c r="M63" s="11">
        <v>73.87</v>
      </c>
      <c r="N63" s="25"/>
      <c r="O63" s="4">
        <v>49.33</v>
      </c>
      <c r="P63" s="3">
        <v>0.40040599999999998</v>
      </c>
    </row>
    <row r="64" spans="1:16" customFormat="1" x14ac:dyDescent="0.25">
      <c r="A64" s="2" t="s">
        <v>191</v>
      </c>
      <c r="B64" s="2" t="s">
        <v>78</v>
      </c>
      <c r="C64" s="2" t="s">
        <v>118</v>
      </c>
      <c r="D64" s="2" t="s">
        <v>117</v>
      </c>
      <c r="E64" s="2" t="s">
        <v>121</v>
      </c>
      <c r="F64" s="11">
        <v>5600</v>
      </c>
      <c r="G64" s="11">
        <v>0</v>
      </c>
      <c r="H64" s="11">
        <v>5600</v>
      </c>
      <c r="I64" s="4">
        <v>1768.44</v>
      </c>
      <c r="J64" s="4">
        <v>0</v>
      </c>
      <c r="K64" s="5">
        <v>0</v>
      </c>
      <c r="L64" s="25"/>
      <c r="M64" s="11">
        <v>1768.44</v>
      </c>
      <c r="N64" s="25"/>
      <c r="O64" s="4">
        <v>3831.56</v>
      </c>
      <c r="P64" s="3">
        <v>0.68420700000000001</v>
      </c>
    </row>
    <row r="65" spans="1:16" customFormat="1" x14ac:dyDescent="0.25">
      <c r="A65" s="2" t="s">
        <v>191</v>
      </c>
      <c r="B65" s="2" t="s">
        <v>78</v>
      </c>
      <c r="C65" s="2" t="s">
        <v>118</v>
      </c>
      <c r="D65" s="2" t="s">
        <v>117</v>
      </c>
      <c r="E65" s="2" t="s">
        <v>120</v>
      </c>
      <c r="F65" s="11">
        <v>156.80000000000001</v>
      </c>
      <c r="G65" s="11">
        <v>0</v>
      </c>
      <c r="H65" s="11">
        <v>156.80000000000001</v>
      </c>
      <c r="I65" s="4">
        <v>49.52</v>
      </c>
      <c r="J65" s="4">
        <v>0</v>
      </c>
      <c r="K65" s="5">
        <v>0</v>
      </c>
      <c r="L65" s="25"/>
      <c r="M65" s="11">
        <v>49.52</v>
      </c>
      <c r="N65" s="25"/>
      <c r="O65" s="4">
        <v>107.28</v>
      </c>
      <c r="P65" s="3">
        <v>0.68418400000000001</v>
      </c>
    </row>
    <row r="66" spans="1:16" customFormat="1" x14ac:dyDescent="0.25">
      <c r="A66" s="2" t="s">
        <v>190</v>
      </c>
      <c r="B66" s="2" t="s">
        <v>79</v>
      </c>
      <c r="C66" s="2" t="s">
        <v>118</v>
      </c>
      <c r="D66" s="2" t="s">
        <v>117</v>
      </c>
      <c r="E66" s="2" t="s">
        <v>121</v>
      </c>
      <c r="F66" s="11">
        <v>4600</v>
      </c>
      <c r="G66" s="11">
        <v>0</v>
      </c>
      <c r="H66" s="11">
        <v>4600</v>
      </c>
      <c r="I66" s="4">
        <v>489.06</v>
      </c>
      <c r="J66" s="4">
        <v>0</v>
      </c>
      <c r="K66" s="5">
        <v>0</v>
      </c>
      <c r="L66" s="25"/>
      <c r="M66" s="11">
        <v>489.06</v>
      </c>
      <c r="N66" s="25"/>
      <c r="O66" s="4">
        <v>4110.9399999999996</v>
      </c>
      <c r="P66" s="3">
        <v>0.89368300000000001</v>
      </c>
    </row>
    <row r="67" spans="1:16" customFormat="1" x14ac:dyDescent="0.25">
      <c r="A67" s="2" t="s">
        <v>190</v>
      </c>
      <c r="B67" s="2" t="s">
        <v>79</v>
      </c>
      <c r="C67" s="2" t="s">
        <v>118</v>
      </c>
      <c r="D67" s="2" t="s">
        <v>117</v>
      </c>
      <c r="E67" s="2" t="s">
        <v>120</v>
      </c>
      <c r="F67" s="11">
        <v>248.5</v>
      </c>
      <c r="G67" s="11">
        <v>0</v>
      </c>
      <c r="H67" s="11">
        <v>248.5</v>
      </c>
      <c r="I67" s="4">
        <v>18.03</v>
      </c>
      <c r="J67" s="4">
        <v>0</v>
      </c>
      <c r="K67" s="5">
        <v>0</v>
      </c>
      <c r="L67" s="25"/>
      <c r="M67" s="11">
        <v>18.03</v>
      </c>
      <c r="N67" s="25"/>
      <c r="O67" s="4">
        <v>230.47</v>
      </c>
      <c r="P67" s="3">
        <v>0.92744499999999996</v>
      </c>
    </row>
    <row r="68" spans="1:16" customFormat="1" x14ac:dyDescent="0.25">
      <c r="A68" s="2" t="s">
        <v>190</v>
      </c>
      <c r="B68" s="2" t="s">
        <v>79</v>
      </c>
      <c r="C68" s="2" t="s">
        <v>118</v>
      </c>
      <c r="D68" s="2" t="s">
        <v>117</v>
      </c>
      <c r="E68" s="2" t="s">
        <v>116</v>
      </c>
      <c r="F68" s="11">
        <v>4275</v>
      </c>
      <c r="G68" s="11">
        <v>-1954</v>
      </c>
      <c r="H68" s="11">
        <v>2321</v>
      </c>
      <c r="I68" s="4">
        <v>196.2</v>
      </c>
      <c r="J68" s="4">
        <v>0</v>
      </c>
      <c r="K68" s="5">
        <v>0</v>
      </c>
      <c r="L68" s="25"/>
      <c r="M68" s="11">
        <v>196.2</v>
      </c>
      <c r="N68" s="25"/>
      <c r="O68" s="4">
        <v>2124.8000000000002</v>
      </c>
      <c r="P68" s="3">
        <v>0.91546700000000003</v>
      </c>
    </row>
    <row r="69" spans="1:16" customFormat="1" x14ac:dyDescent="0.25">
      <c r="A69" s="2" t="s">
        <v>189</v>
      </c>
      <c r="B69" s="2" t="s">
        <v>80</v>
      </c>
      <c r="C69" s="2" t="s">
        <v>118</v>
      </c>
      <c r="D69" s="2" t="s">
        <v>117</v>
      </c>
      <c r="E69" s="2" t="s">
        <v>121</v>
      </c>
      <c r="F69" s="11">
        <v>5994</v>
      </c>
      <c r="G69" s="11">
        <v>-700</v>
      </c>
      <c r="H69" s="11">
        <v>5294</v>
      </c>
      <c r="I69" s="4">
        <v>4372.97</v>
      </c>
      <c r="J69" s="4">
        <v>0</v>
      </c>
      <c r="K69" s="5">
        <v>0</v>
      </c>
      <c r="L69" s="25"/>
      <c r="M69" s="11">
        <v>4372.97</v>
      </c>
      <c r="N69" s="25"/>
      <c r="O69" s="4">
        <v>921.03</v>
      </c>
      <c r="P69" s="3">
        <v>0.17397599999999999</v>
      </c>
    </row>
    <row r="70" spans="1:16" customFormat="1" x14ac:dyDescent="0.25">
      <c r="A70" s="2" t="s">
        <v>189</v>
      </c>
      <c r="B70" s="2" t="s">
        <v>80</v>
      </c>
      <c r="C70" s="2" t="s">
        <v>118</v>
      </c>
      <c r="D70" s="2" t="s">
        <v>117</v>
      </c>
      <c r="E70" s="2" t="s">
        <v>120</v>
      </c>
      <c r="F70" s="11">
        <v>265.83</v>
      </c>
      <c r="G70" s="11">
        <v>0</v>
      </c>
      <c r="H70" s="11">
        <v>265.83</v>
      </c>
      <c r="I70" s="4">
        <v>197.47</v>
      </c>
      <c r="J70" s="4">
        <v>0</v>
      </c>
      <c r="K70" s="5">
        <v>0</v>
      </c>
      <c r="L70" s="25"/>
      <c r="M70" s="11">
        <v>197.47</v>
      </c>
      <c r="N70" s="25"/>
      <c r="O70" s="4">
        <v>68.36</v>
      </c>
      <c r="P70" s="3">
        <v>0.25715700000000002</v>
      </c>
    </row>
    <row r="71" spans="1:16" customFormat="1" x14ac:dyDescent="0.25">
      <c r="A71" s="2" t="s">
        <v>189</v>
      </c>
      <c r="B71" s="2" t="s">
        <v>80</v>
      </c>
      <c r="C71" s="2" t="s">
        <v>118</v>
      </c>
      <c r="D71" s="2" t="s">
        <v>117</v>
      </c>
      <c r="E71" s="2" t="s">
        <v>116</v>
      </c>
      <c r="F71" s="11">
        <v>3500</v>
      </c>
      <c r="G71" s="11">
        <v>700</v>
      </c>
      <c r="H71" s="11">
        <v>4200</v>
      </c>
      <c r="I71" s="4">
        <v>2680</v>
      </c>
      <c r="J71" s="4">
        <v>0</v>
      </c>
      <c r="K71" s="5">
        <v>0</v>
      </c>
      <c r="L71" s="25"/>
      <c r="M71" s="11">
        <v>2680</v>
      </c>
      <c r="N71" s="25"/>
      <c r="O71" s="4">
        <v>1520</v>
      </c>
      <c r="P71" s="3">
        <v>0.36190499999999998</v>
      </c>
    </row>
    <row r="72" spans="1:16" customFormat="1" x14ac:dyDescent="0.25">
      <c r="A72" s="2" t="s">
        <v>188</v>
      </c>
      <c r="B72" s="2" t="s">
        <v>81</v>
      </c>
      <c r="C72" s="2" t="s">
        <v>118</v>
      </c>
      <c r="D72" s="2" t="s">
        <v>117</v>
      </c>
      <c r="E72" s="2" t="s">
        <v>121</v>
      </c>
      <c r="F72" s="11">
        <v>1597</v>
      </c>
      <c r="G72" s="11">
        <v>0</v>
      </c>
      <c r="H72" s="11">
        <v>1597</v>
      </c>
      <c r="I72" s="4">
        <v>1241.6199999999999</v>
      </c>
      <c r="J72" s="4">
        <v>0</v>
      </c>
      <c r="K72" s="5">
        <v>0</v>
      </c>
      <c r="L72" s="25"/>
      <c r="M72" s="11">
        <v>1241.6199999999999</v>
      </c>
      <c r="N72" s="25"/>
      <c r="O72" s="4">
        <v>355.38</v>
      </c>
      <c r="P72" s="3">
        <v>0.22253000000000001</v>
      </c>
    </row>
    <row r="73" spans="1:16" customFormat="1" x14ac:dyDescent="0.25">
      <c r="A73" s="2" t="s">
        <v>188</v>
      </c>
      <c r="B73" s="2" t="s">
        <v>81</v>
      </c>
      <c r="C73" s="2" t="s">
        <v>118</v>
      </c>
      <c r="D73" s="2" t="s">
        <v>117</v>
      </c>
      <c r="E73" s="2" t="s">
        <v>120</v>
      </c>
      <c r="F73" s="11">
        <v>44.72</v>
      </c>
      <c r="G73" s="11">
        <v>0</v>
      </c>
      <c r="H73" s="11">
        <v>44.72</v>
      </c>
      <c r="I73" s="4">
        <v>24.19</v>
      </c>
      <c r="J73" s="4">
        <v>0</v>
      </c>
      <c r="K73" s="5">
        <v>0</v>
      </c>
      <c r="L73" s="25"/>
      <c r="M73" s="11">
        <v>24.19</v>
      </c>
      <c r="N73" s="25"/>
      <c r="O73" s="4">
        <v>20.53</v>
      </c>
      <c r="P73" s="3">
        <v>0.45907900000000001</v>
      </c>
    </row>
    <row r="74" spans="1:16" customFormat="1" x14ac:dyDescent="0.25">
      <c r="A74" s="2" t="s">
        <v>187</v>
      </c>
      <c r="B74" s="2" t="s">
        <v>30</v>
      </c>
      <c r="C74" s="2" t="s">
        <v>118</v>
      </c>
      <c r="D74" s="2" t="s">
        <v>117</v>
      </c>
      <c r="E74" s="2" t="s">
        <v>125</v>
      </c>
      <c r="F74" s="11">
        <v>120789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</row>
    <row r="75" spans="1:16" customFormat="1" x14ac:dyDescent="0.25">
      <c r="A75" s="2" t="s">
        <v>187</v>
      </c>
      <c r="B75" s="2" t="s">
        <v>30</v>
      </c>
      <c r="C75" s="2" t="s">
        <v>118</v>
      </c>
      <c r="D75" s="2" t="s">
        <v>117</v>
      </c>
      <c r="E75" s="2" t="s">
        <v>116</v>
      </c>
      <c r="F75" s="11">
        <v>146020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</row>
    <row r="76" spans="1:16" customFormat="1" x14ac:dyDescent="0.25">
      <c r="A76" s="2" t="s">
        <v>187</v>
      </c>
      <c r="B76" s="2" t="s">
        <v>30</v>
      </c>
      <c r="C76" s="2" t="s">
        <v>118</v>
      </c>
      <c r="D76" s="2" t="s">
        <v>117</v>
      </c>
      <c r="E76" s="2" t="s">
        <v>121</v>
      </c>
      <c r="F76" s="11">
        <v>101200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6" customFormat="1" x14ac:dyDescent="0.25">
      <c r="A77" s="2" t="s">
        <v>186</v>
      </c>
      <c r="B77" s="2" t="s">
        <v>88</v>
      </c>
      <c r="C77" s="2" t="s">
        <v>118</v>
      </c>
      <c r="D77" s="2" t="s">
        <v>117</v>
      </c>
      <c r="E77" s="2" t="s">
        <v>121</v>
      </c>
      <c r="F77" s="11">
        <v>6100</v>
      </c>
      <c r="G77" s="11">
        <v>0</v>
      </c>
      <c r="H77" s="11">
        <v>6100</v>
      </c>
      <c r="I77" s="4">
        <v>2037.32</v>
      </c>
      <c r="J77" s="4">
        <v>0</v>
      </c>
      <c r="K77" s="5">
        <v>0</v>
      </c>
      <c r="L77" s="25"/>
      <c r="M77" s="11">
        <v>2037.32</v>
      </c>
      <c r="N77" s="25"/>
      <c r="O77" s="4">
        <v>4062.68</v>
      </c>
      <c r="P77" s="3">
        <v>0.66601299999999997</v>
      </c>
    </row>
    <row r="78" spans="1:16" customFormat="1" x14ac:dyDescent="0.25">
      <c r="A78" s="2" t="s">
        <v>186</v>
      </c>
      <c r="B78" s="2" t="s">
        <v>88</v>
      </c>
      <c r="C78" s="2" t="s">
        <v>118</v>
      </c>
      <c r="D78" s="2" t="s">
        <v>117</v>
      </c>
      <c r="E78" s="2" t="s">
        <v>120</v>
      </c>
      <c r="F78" s="11">
        <v>170.8</v>
      </c>
      <c r="G78" s="11">
        <v>0</v>
      </c>
      <c r="H78" s="11">
        <v>170.8</v>
      </c>
      <c r="I78" s="4">
        <v>57.04</v>
      </c>
      <c r="J78" s="4">
        <v>0</v>
      </c>
      <c r="K78" s="5">
        <v>0</v>
      </c>
      <c r="L78" s="25"/>
      <c r="M78" s="11">
        <v>57.04</v>
      </c>
      <c r="N78" s="25"/>
      <c r="O78" s="4">
        <v>113.76</v>
      </c>
      <c r="P78" s="3">
        <v>0.66604200000000002</v>
      </c>
    </row>
    <row r="79" spans="1:16" customFormat="1" x14ac:dyDescent="0.25">
      <c r="A79" s="2" t="s">
        <v>185</v>
      </c>
      <c r="B79" s="2" t="s">
        <v>31</v>
      </c>
      <c r="C79" s="2" t="s">
        <v>118</v>
      </c>
      <c r="D79" s="2" t="s">
        <v>117</v>
      </c>
      <c r="E79" s="2" t="s">
        <v>121</v>
      </c>
      <c r="F79" s="11">
        <v>90500</v>
      </c>
      <c r="G79" s="11">
        <v>0</v>
      </c>
      <c r="H79" s="11">
        <v>90500</v>
      </c>
      <c r="I79" s="4">
        <v>47220.04</v>
      </c>
      <c r="J79" s="4">
        <v>0</v>
      </c>
      <c r="K79" s="5">
        <v>0</v>
      </c>
      <c r="L79" s="25"/>
      <c r="M79" s="11">
        <v>47220.04</v>
      </c>
      <c r="N79" s="25"/>
      <c r="O79" s="4">
        <v>43279.96</v>
      </c>
      <c r="P79" s="3">
        <v>0.47823199999999999</v>
      </c>
    </row>
    <row r="80" spans="1:16" customFormat="1" x14ac:dyDescent="0.25">
      <c r="A80" s="2" t="s">
        <v>185</v>
      </c>
      <c r="B80" s="2" t="s">
        <v>31</v>
      </c>
      <c r="C80" s="2" t="s">
        <v>118</v>
      </c>
      <c r="D80" s="2" t="s">
        <v>117</v>
      </c>
      <c r="E80" s="2" t="s">
        <v>120</v>
      </c>
      <c r="F80" s="11">
        <v>3054.24</v>
      </c>
      <c r="G80" s="11">
        <v>0</v>
      </c>
      <c r="H80" s="11">
        <v>3054.24</v>
      </c>
      <c r="I80" s="4">
        <v>1698.87</v>
      </c>
      <c r="J80" s="4">
        <v>0</v>
      </c>
      <c r="K80" s="5">
        <v>0</v>
      </c>
      <c r="L80" s="25"/>
      <c r="M80" s="11">
        <v>1698.87</v>
      </c>
      <c r="N80" s="25"/>
      <c r="O80" s="4">
        <v>1355.37</v>
      </c>
      <c r="P80" s="3">
        <v>0.44376700000000002</v>
      </c>
    </row>
    <row r="81" spans="1:16" customFormat="1" x14ac:dyDescent="0.25">
      <c r="A81" s="2" t="s">
        <v>185</v>
      </c>
      <c r="B81" s="2" t="s">
        <v>31</v>
      </c>
      <c r="C81" s="2" t="s">
        <v>118</v>
      </c>
      <c r="D81" s="2" t="s">
        <v>117</v>
      </c>
      <c r="E81" s="2" t="s">
        <v>116</v>
      </c>
      <c r="F81" s="11">
        <v>18580</v>
      </c>
      <c r="G81" s="11">
        <v>-1474</v>
      </c>
      <c r="H81" s="11">
        <v>17106</v>
      </c>
      <c r="I81" s="4">
        <v>13453.93</v>
      </c>
      <c r="J81" s="4">
        <v>0</v>
      </c>
      <c r="K81" s="5">
        <v>0</v>
      </c>
      <c r="L81" s="25"/>
      <c r="M81" s="11">
        <v>13453.93</v>
      </c>
      <c r="N81" s="25"/>
      <c r="O81" s="4">
        <v>3652.07</v>
      </c>
      <c r="P81" s="3">
        <v>0.21349599999999999</v>
      </c>
    </row>
    <row r="82" spans="1:16" customFormat="1" x14ac:dyDescent="0.25">
      <c r="A82" s="2" t="s">
        <v>184</v>
      </c>
      <c r="B82" s="2" t="s">
        <v>32</v>
      </c>
      <c r="C82" s="2" t="s">
        <v>118</v>
      </c>
      <c r="D82" s="2" t="s">
        <v>117</v>
      </c>
      <c r="E82" s="2" t="s">
        <v>125</v>
      </c>
      <c r="F82" s="11">
        <v>759974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6" customFormat="1" x14ac:dyDescent="0.25">
      <c r="A83" s="2" t="s">
        <v>184</v>
      </c>
      <c r="B83" s="2" t="s">
        <v>32</v>
      </c>
      <c r="C83" s="2" t="s">
        <v>118</v>
      </c>
      <c r="D83" s="2" t="s">
        <v>117</v>
      </c>
      <c r="E83" s="2" t="s">
        <v>116</v>
      </c>
      <c r="F83" s="11">
        <v>398414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</row>
    <row r="84" spans="1:16" customFormat="1" x14ac:dyDescent="0.25">
      <c r="A84" s="2" t="s">
        <v>184</v>
      </c>
      <c r="B84" s="2" t="s">
        <v>32</v>
      </c>
      <c r="C84" s="2" t="s">
        <v>118</v>
      </c>
      <c r="D84" s="2" t="s">
        <v>117</v>
      </c>
      <c r="E84" s="2" t="s">
        <v>121</v>
      </c>
      <c r="F84" s="11">
        <v>449000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</row>
    <row r="85" spans="1:16" customFormat="1" x14ac:dyDescent="0.25">
      <c r="A85" s="2" t="s">
        <v>184</v>
      </c>
      <c r="B85" s="2" t="s">
        <v>32</v>
      </c>
      <c r="C85" s="2" t="s">
        <v>118</v>
      </c>
      <c r="D85" s="2" t="s">
        <v>117</v>
      </c>
      <c r="E85" s="2" t="s">
        <v>123</v>
      </c>
      <c r="F85" s="11">
        <v>101000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</row>
    <row r="86" spans="1:16" customFormat="1" x14ac:dyDescent="0.25">
      <c r="A86" s="2" t="s">
        <v>183</v>
      </c>
      <c r="B86" s="2" t="s">
        <v>33</v>
      </c>
      <c r="C86" s="2" t="s">
        <v>118</v>
      </c>
      <c r="D86" s="2" t="s">
        <v>117</v>
      </c>
      <c r="E86" s="2" t="s">
        <v>121</v>
      </c>
      <c r="F86" s="11">
        <v>4500</v>
      </c>
      <c r="G86" s="11">
        <v>0</v>
      </c>
      <c r="H86" s="11">
        <v>4500</v>
      </c>
      <c r="I86" s="4">
        <v>1367</v>
      </c>
      <c r="J86" s="4">
        <v>0</v>
      </c>
      <c r="K86" s="5">
        <v>0</v>
      </c>
      <c r="L86" s="25"/>
      <c r="M86" s="11">
        <v>1367</v>
      </c>
      <c r="N86" s="25"/>
      <c r="O86" s="4">
        <v>3133</v>
      </c>
      <c r="P86" s="3">
        <v>0.69622200000000001</v>
      </c>
    </row>
    <row r="87" spans="1:16" customFormat="1" x14ac:dyDescent="0.25">
      <c r="A87" s="2" t="s">
        <v>183</v>
      </c>
      <c r="B87" s="2" t="s">
        <v>33</v>
      </c>
      <c r="C87" s="2" t="s">
        <v>118</v>
      </c>
      <c r="D87" s="2" t="s">
        <v>117</v>
      </c>
      <c r="E87" s="2" t="s">
        <v>120</v>
      </c>
      <c r="F87" s="11">
        <v>126</v>
      </c>
      <c r="G87" s="11">
        <v>0</v>
      </c>
      <c r="H87" s="11">
        <v>126</v>
      </c>
      <c r="I87" s="4">
        <v>38.28</v>
      </c>
      <c r="J87" s="4">
        <v>0</v>
      </c>
      <c r="K87" s="5">
        <v>0</v>
      </c>
      <c r="L87" s="25"/>
      <c r="M87" s="11">
        <v>38.28</v>
      </c>
      <c r="N87" s="25"/>
      <c r="O87" s="4">
        <v>87.72</v>
      </c>
      <c r="P87" s="3">
        <v>0.69618999999999998</v>
      </c>
    </row>
    <row r="88" spans="1:16" customFormat="1" x14ac:dyDescent="0.25">
      <c r="A88" s="2" t="s">
        <v>182</v>
      </c>
      <c r="B88" s="2" t="s">
        <v>89</v>
      </c>
      <c r="C88" s="2" t="s">
        <v>118</v>
      </c>
      <c r="D88" s="2" t="s">
        <v>117</v>
      </c>
      <c r="E88" s="2" t="s">
        <v>121</v>
      </c>
      <c r="F88" s="11">
        <v>5418</v>
      </c>
      <c r="G88" s="11">
        <v>0</v>
      </c>
      <c r="H88" s="11">
        <v>5418</v>
      </c>
      <c r="I88" s="4">
        <v>2007.78</v>
      </c>
      <c r="J88" s="4">
        <v>0</v>
      </c>
      <c r="K88" s="5">
        <v>0</v>
      </c>
      <c r="L88" s="25"/>
      <c r="M88" s="11">
        <v>2007.78</v>
      </c>
      <c r="N88" s="25"/>
      <c r="O88" s="4">
        <v>3410.22</v>
      </c>
      <c r="P88" s="3">
        <v>0.62942399999999998</v>
      </c>
    </row>
    <row r="89" spans="1:16" customFormat="1" x14ac:dyDescent="0.25">
      <c r="A89" s="2" t="s">
        <v>182</v>
      </c>
      <c r="B89" s="2" t="s">
        <v>89</v>
      </c>
      <c r="C89" s="2" t="s">
        <v>118</v>
      </c>
      <c r="D89" s="2" t="s">
        <v>117</v>
      </c>
      <c r="E89" s="2" t="s">
        <v>120</v>
      </c>
      <c r="F89" s="11">
        <v>151.69999999999999</v>
      </c>
      <c r="G89" s="11">
        <v>0</v>
      </c>
      <c r="H89" s="11">
        <v>151.69999999999999</v>
      </c>
      <c r="I89" s="4">
        <v>56.82</v>
      </c>
      <c r="J89" s="4">
        <v>0</v>
      </c>
      <c r="K89" s="5">
        <v>0</v>
      </c>
      <c r="L89" s="25"/>
      <c r="M89" s="11">
        <v>56.82</v>
      </c>
      <c r="N89" s="25"/>
      <c r="O89" s="4">
        <v>94.88</v>
      </c>
      <c r="P89" s="3">
        <v>0.62544500000000003</v>
      </c>
    </row>
    <row r="90" spans="1:16" customFormat="1" x14ac:dyDescent="0.25">
      <c r="A90" s="2" t="s">
        <v>181</v>
      </c>
      <c r="B90" s="2" t="s">
        <v>63</v>
      </c>
      <c r="C90" s="2" t="s">
        <v>118</v>
      </c>
      <c r="D90" s="2" t="s">
        <v>117</v>
      </c>
      <c r="E90" s="2" t="s">
        <v>121</v>
      </c>
      <c r="F90" s="11">
        <v>71984</v>
      </c>
      <c r="G90" s="11">
        <v>0</v>
      </c>
      <c r="H90" s="11">
        <v>71984</v>
      </c>
      <c r="I90" s="4">
        <v>57504.68</v>
      </c>
      <c r="J90" s="4">
        <v>0</v>
      </c>
      <c r="K90" s="5">
        <v>0</v>
      </c>
      <c r="L90" s="25"/>
      <c r="M90" s="11">
        <v>57504.68</v>
      </c>
      <c r="N90" s="25"/>
      <c r="O90" s="4">
        <v>14479.32</v>
      </c>
      <c r="P90" s="3">
        <v>0.20114599999999999</v>
      </c>
    </row>
    <row r="91" spans="1:16" customFormat="1" x14ac:dyDescent="0.25">
      <c r="A91" s="2" t="s">
        <v>181</v>
      </c>
      <c r="B91" s="2" t="s">
        <v>63</v>
      </c>
      <c r="C91" s="2" t="s">
        <v>118</v>
      </c>
      <c r="D91" s="2" t="s">
        <v>117</v>
      </c>
      <c r="E91" s="2" t="s">
        <v>120</v>
      </c>
      <c r="F91" s="11">
        <v>2015.55</v>
      </c>
      <c r="G91" s="11">
        <v>0</v>
      </c>
      <c r="H91" s="11">
        <v>2015.55</v>
      </c>
      <c r="I91" s="4">
        <v>1416.71</v>
      </c>
      <c r="J91" s="4">
        <v>0</v>
      </c>
      <c r="K91" s="5">
        <v>0</v>
      </c>
      <c r="L91" s="25"/>
      <c r="M91" s="11">
        <v>1416.71</v>
      </c>
      <c r="N91" s="25"/>
      <c r="O91" s="4">
        <v>598.84</v>
      </c>
      <c r="P91" s="3">
        <v>0.29710999999999999</v>
      </c>
    </row>
    <row r="92" spans="1:16" customFormat="1" x14ac:dyDescent="0.25">
      <c r="A92" s="2" t="s">
        <v>180</v>
      </c>
      <c r="B92" s="2" t="s">
        <v>90</v>
      </c>
      <c r="C92" s="2" t="s">
        <v>118</v>
      </c>
      <c r="D92" s="2" t="s">
        <v>117</v>
      </c>
      <c r="E92" s="2" t="s">
        <v>121</v>
      </c>
      <c r="F92" s="11">
        <v>1100</v>
      </c>
      <c r="G92" s="11">
        <v>637.23</v>
      </c>
      <c r="H92" s="11">
        <v>1737.23</v>
      </c>
      <c r="I92" s="4">
        <v>793.15</v>
      </c>
      <c r="J92" s="4">
        <v>0</v>
      </c>
      <c r="K92" s="5">
        <v>0</v>
      </c>
      <c r="L92" s="25"/>
      <c r="M92" s="11">
        <v>793.15</v>
      </c>
      <c r="N92" s="25"/>
      <c r="O92" s="4">
        <v>944.08</v>
      </c>
      <c r="P92" s="3">
        <v>0.54344000000000003</v>
      </c>
    </row>
    <row r="93" spans="1:16" customFormat="1" x14ac:dyDescent="0.25">
      <c r="A93" s="2" t="s">
        <v>180</v>
      </c>
      <c r="B93" s="2" t="s">
        <v>90</v>
      </c>
      <c r="C93" s="2" t="s">
        <v>118</v>
      </c>
      <c r="D93" s="2" t="s">
        <v>117</v>
      </c>
      <c r="E93" s="2" t="s">
        <v>120</v>
      </c>
      <c r="F93" s="11">
        <v>149.52000000000001</v>
      </c>
      <c r="G93" s="11">
        <v>0</v>
      </c>
      <c r="H93" s="11">
        <v>149.52000000000001</v>
      </c>
      <c r="I93" s="4">
        <v>101.2</v>
      </c>
      <c r="J93" s="4">
        <v>0</v>
      </c>
      <c r="K93" s="5">
        <v>0</v>
      </c>
      <c r="L93" s="25"/>
      <c r="M93" s="11">
        <v>101.2</v>
      </c>
      <c r="N93" s="25"/>
      <c r="O93" s="4">
        <v>48.32</v>
      </c>
      <c r="P93" s="3">
        <v>0.32316699999999998</v>
      </c>
    </row>
    <row r="94" spans="1:16" customFormat="1" x14ac:dyDescent="0.25">
      <c r="A94" s="2" t="s">
        <v>180</v>
      </c>
      <c r="B94" s="2" t="s">
        <v>90</v>
      </c>
      <c r="C94" s="2" t="s">
        <v>118</v>
      </c>
      <c r="D94" s="2" t="s">
        <v>117</v>
      </c>
      <c r="E94" s="2" t="s">
        <v>116</v>
      </c>
      <c r="F94" s="11">
        <v>4240</v>
      </c>
      <c r="G94" s="11">
        <v>-911.23</v>
      </c>
      <c r="H94" s="11">
        <v>3328.77</v>
      </c>
      <c r="I94" s="4">
        <v>3101.27</v>
      </c>
      <c r="J94" s="4">
        <v>0</v>
      </c>
      <c r="K94" s="5">
        <v>0</v>
      </c>
      <c r="L94" s="25"/>
      <c r="M94" s="11">
        <v>3101.27</v>
      </c>
      <c r="N94" s="25"/>
      <c r="O94" s="4">
        <v>227.5</v>
      </c>
      <c r="P94" s="3">
        <v>6.8344000000000002E-2</v>
      </c>
    </row>
    <row r="95" spans="1:16" customFormat="1" x14ac:dyDescent="0.25">
      <c r="A95" s="2" t="s">
        <v>179</v>
      </c>
      <c r="B95" s="2" t="s">
        <v>64</v>
      </c>
      <c r="C95" s="2" t="s">
        <v>118</v>
      </c>
      <c r="D95" s="2" t="s">
        <v>117</v>
      </c>
      <c r="E95" s="2" t="s">
        <v>121</v>
      </c>
      <c r="F95" s="11">
        <v>4500</v>
      </c>
      <c r="G95" s="11">
        <v>0</v>
      </c>
      <c r="H95" s="11">
        <v>4500</v>
      </c>
      <c r="I95" s="4">
        <v>3007.55</v>
      </c>
      <c r="J95" s="4">
        <v>0</v>
      </c>
      <c r="K95" s="5">
        <v>0</v>
      </c>
      <c r="L95" s="25"/>
      <c r="M95" s="11">
        <v>3007.55</v>
      </c>
      <c r="N95" s="25"/>
      <c r="O95" s="4">
        <v>1492.45</v>
      </c>
      <c r="P95" s="3">
        <v>0.33165600000000001</v>
      </c>
    </row>
    <row r="96" spans="1:16" customFormat="1" x14ac:dyDescent="0.25">
      <c r="A96" s="2" t="s">
        <v>179</v>
      </c>
      <c r="B96" s="2" t="s">
        <v>64</v>
      </c>
      <c r="C96" s="2" t="s">
        <v>118</v>
      </c>
      <c r="D96" s="2" t="s">
        <v>117</v>
      </c>
      <c r="E96" s="2" t="s">
        <v>120</v>
      </c>
      <c r="F96" s="11">
        <v>126</v>
      </c>
      <c r="G96" s="11">
        <v>0</v>
      </c>
      <c r="H96" s="11">
        <v>126</v>
      </c>
      <c r="I96" s="4">
        <v>84.21</v>
      </c>
      <c r="J96" s="4">
        <v>0</v>
      </c>
      <c r="K96" s="5">
        <v>0</v>
      </c>
      <c r="L96" s="25"/>
      <c r="M96" s="11">
        <v>84.21</v>
      </c>
      <c r="N96" s="25"/>
      <c r="O96" s="4">
        <v>41.79</v>
      </c>
      <c r="P96" s="3">
        <v>0.33166699999999999</v>
      </c>
    </row>
    <row r="97" spans="1:16" customFormat="1" x14ac:dyDescent="0.25">
      <c r="A97" s="2" t="s">
        <v>178</v>
      </c>
      <c r="B97" s="2" t="s">
        <v>82</v>
      </c>
      <c r="C97" s="2" t="s">
        <v>118</v>
      </c>
      <c r="D97" s="2" t="s">
        <v>117</v>
      </c>
      <c r="E97" s="2" t="s">
        <v>121</v>
      </c>
      <c r="F97" s="11">
        <v>18426</v>
      </c>
      <c r="G97" s="11">
        <v>0</v>
      </c>
      <c r="H97" s="11">
        <v>18426</v>
      </c>
      <c r="I97" s="4">
        <v>5552.94</v>
      </c>
      <c r="J97" s="4">
        <v>0</v>
      </c>
      <c r="K97" s="5">
        <v>0</v>
      </c>
      <c r="L97" s="25"/>
      <c r="M97" s="11">
        <v>5552.94</v>
      </c>
      <c r="N97" s="25"/>
      <c r="O97" s="4">
        <v>12873.06</v>
      </c>
      <c r="P97" s="3">
        <v>0.69863600000000003</v>
      </c>
    </row>
    <row r="98" spans="1:16" customFormat="1" x14ac:dyDescent="0.25">
      <c r="A98" s="2" t="s">
        <v>178</v>
      </c>
      <c r="B98" s="2" t="s">
        <v>82</v>
      </c>
      <c r="C98" s="2" t="s">
        <v>118</v>
      </c>
      <c r="D98" s="2" t="s">
        <v>117</v>
      </c>
      <c r="E98" s="2" t="s">
        <v>120</v>
      </c>
      <c r="F98" s="11">
        <v>515.92999999999995</v>
      </c>
      <c r="G98" s="11">
        <v>0</v>
      </c>
      <c r="H98" s="11">
        <v>515.92999999999995</v>
      </c>
      <c r="I98" s="4">
        <v>155.49</v>
      </c>
      <c r="J98" s="4">
        <v>0</v>
      </c>
      <c r="K98" s="5">
        <v>0</v>
      </c>
      <c r="L98" s="25"/>
      <c r="M98" s="11">
        <v>155.49</v>
      </c>
      <c r="N98" s="25"/>
      <c r="O98" s="4">
        <v>360.44</v>
      </c>
      <c r="P98" s="3">
        <v>0.69862199999999997</v>
      </c>
    </row>
    <row r="99" spans="1:16" customFormat="1" x14ac:dyDescent="0.25">
      <c r="A99" s="2" t="s">
        <v>177</v>
      </c>
      <c r="B99" s="2" t="s">
        <v>91</v>
      </c>
      <c r="C99" s="2" t="s">
        <v>118</v>
      </c>
      <c r="D99" s="2" t="s">
        <v>117</v>
      </c>
      <c r="E99" s="2" t="s">
        <v>121</v>
      </c>
      <c r="F99" s="11">
        <v>16800</v>
      </c>
      <c r="G99" s="11">
        <v>6203</v>
      </c>
      <c r="H99" s="11">
        <v>23003</v>
      </c>
      <c r="I99" s="4">
        <v>15087.32</v>
      </c>
      <c r="J99" s="4">
        <v>0</v>
      </c>
      <c r="K99" s="5">
        <v>0</v>
      </c>
      <c r="L99" s="25"/>
      <c r="M99" s="11">
        <v>15087.32</v>
      </c>
      <c r="N99" s="25"/>
      <c r="O99" s="4">
        <v>7915.68</v>
      </c>
      <c r="P99" s="3">
        <v>0.344115</v>
      </c>
    </row>
    <row r="100" spans="1:16" customFormat="1" x14ac:dyDescent="0.25">
      <c r="A100" s="2" t="s">
        <v>177</v>
      </c>
      <c r="B100" s="2" t="s">
        <v>91</v>
      </c>
      <c r="C100" s="2" t="s">
        <v>118</v>
      </c>
      <c r="D100" s="2" t="s">
        <v>117</v>
      </c>
      <c r="E100" s="2" t="s">
        <v>120</v>
      </c>
      <c r="F100" s="11">
        <v>470.4</v>
      </c>
      <c r="G100" s="11">
        <v>0</v>
      </c>
      <c r="H100" s="11">
        <v>470.4</v>
      </c>
      <c r="I100" s="4">
        <v>421.02</v>
      </c>
      <c r="J100" s="4">
        <v>0</v>
      </c>
      <c r="K100" s="5">
        <v>0</v>
      </c>
      <c r="L100" s="25"/>
      <c r="M100" s="11">
        <v>421.02</v>
      </c>
      <c r="N100" s="25"/>
      <c r="O100" s="4">
        <v>49.38</v>
      </c>
      <c r="P100" s="3">
        <v>0.104974</v>
      </c>
    </row>
    <row r="101" spans="1:16" customFormat="1" x14ac:dyDescent="0.25">
      <c r="A101" s="2" t="s">
        <v>176</v>
      </c>
      <c r="B101" s="2" t="s">
        <v>92</v>
      </c>
      <c r="C101" s="2" t="s">
        <v>118</v>
      </c>
      <c r="D101" s="2" t="s">
        <v>117</v>
      </c>
      <c r="E101" s="2" t="s">
        <v>121</v>
      </c>
      <c r="F101" s="11">
        <v>10450</v>
      </c>
      <c r="G101" s="11">
        <v>0</v>
      </c>
      <c r="H101" s="11">
        <v>10450</v>
      </c>
      <c r="I101" s="4">
        <v>5797.3</v>
      </c>
      <c r="J101" s="4">
        <v>0</v>
      </c>
      <c r="K101" s="5">
        <v>0</v>
      </c>
      <c r="L101" s="25"/>
      <c r="M101" s="11">
        <v>5797.3</v>
      </c>
      <c r="N101" s="25"/>
      <c r="O101" s="4">
        <v>4652.7</v>
      </c>
      <c r="P101" s="3">
        <v>0.44523400000000002</v>
      </c>
    </row>
    <row r="102" spans="1:16" customFormat="1" x14ac:dyDescent="0.25">
      <c r="A102" s="2" t="s">
        <v>176</v>
      </c>
      <c r="B102" s="2" t="s">
        <v>92</v>
      </c>
      <c r="C102" s="2" t="s">
        <v>118</v>
      </c>
      <c r="D102" s="2" t="s">
        <v>117</v>
      </c>
      <c r="E102" s="2" t="s">
        <v>120</v>
      </c>
      <c r="F102" s="11">
        <v>292.60000000000002</v>
      </c>
      <c r="G102" s="11">
        <v>0</v>
      </c>
      <c r="H102" s="11">
        <v>292.60000000000002</v>
      </c>
      <c r="I102" s="4">
        <v>162.32</v>
      </c>
      <c r="J102" s="4">
        <v>0</v>
      </c>
      <c r="K102" s="5">
        <v>0</v>
      </c>
      <c r="L102" s="25"/>
      <c r="M102" s="11">
        <v>162.32</v>
      </c>
      <c r="N102" s="25"/>
      <c r="O102" s="4">
        <v>130.28</v>
      </c>
      <c r="P102" s="3">
        <v>0.44524900000000001</v>
      </c>
    </row>
    <row r="103" spans="1:16" customFormat="1" x14ac:dyDescent="0.25">
      <c r="A103" s="2" t="s">
        <v>175</v>
      </c>
      <c r="B103" s="2" t="s">
        <v>65</v>
      </c>
      <c r="C103" s="2" t="s">
        <v>118</v>
      </c>
      <c r="D103" s="2" t="s">
        <v>117</v>
      </c>
      <c r="E103" s="2" t="s">
        <v>121</v>
      </c>
      <c r="F103" s="11">
        <v>28831</v>
      </c>
      <c r="G103" s="11">
        <v>0</v>
      </c>
      <c r="H103" s="11">
        <v>28831</v>
      </c>
      <c r="I103" s="4">
        <v>23689.57</v>
      </c>
      <c r="J103" s="4">
        <v>0</v>
      </c>
      <c r="K103" s="5">
        <v>0</v>
      </c>
      <c r="L103" s="25"/>
      <c r="M103" s="11">
        <v>23689.57</v>
      </c>
      <c r="N103" s="25"/>
      <c r="O103" s="4">
        <v>5141.43</v>
      </c>
      <c r="P103" s="3">
        <v>0.17832999999999999</v>
      </c>
    </row>
    <row r="104" spans="1:16" customFormat="1" x14ac:dyDescent="0.25">
      <c r="A104" s="2" t="s">
        <v>175</v>
      </c>
      <c r="B104" s="2" t="s">
        <v>65</v>
      </c>
      <c r="C104" s="2" t="s">
        <v>118</v>
      </c>
      <c r="D104" s="2" t="s">
        <v>117</v>
      </c>
      <c r="E104" s="2" t="s">
        <v>120</v>
      </c>
      <c r="F104" s="11">
        <v>1304.77</v>
      </c>
      <c r="G104" s="11">
        <v>0</v>
      </c>
      <c r="H104" s="11">
        <v>1304.77</v>
      </c>
      <c r="I104" s="4">
        <v>870.57</v>
      </c>
      <c r="J104" s="4">
        <v>0</v>
      </c>
      <c r="K104" s="5">
        <v>0</v>
      </c>
      <c r="L104" s="25"/>
      <c r="M104" s="11">
        <v>870.57</v>
      </c>
      <c r="N104" s="25"/>
      <c r="O104" s="4">
        <v>434.2</v>
      </c>
      <c r="P104" s="3">
        <v>0.33277899999999999</v>
      </c>
    </row>
    <row r="105" spans="1:16" customFormat="1" x14ac:dyDescent="0.25">
      <c r="A105" s="2" t="s">
        <v>175</v>
      </c>
      <c r="B105" s="2" t="s">
        <v>65</v>
      </c>
      <c r="C105" s="2" t="s">
        <v>118</v>
      </c>
      <c r="D105" s="2" t="s">
        <v>117</v>
      </c>
      <c r="E105" s="2" t="s">
        <v>116</v>
      </c>
      <c r="F105" s="11">
        <v>17768</v>
      </c>
      <c r="G105" s="11">
        <v>-3103</v>
      </c>
      <c r="H105" s="11">
        <v>14665</v>
      </c>
      <c r="I105" s="4">
        <v>9732.0499999999993</v>
      </c>
      <c r="J105" s="4">
        <v>0</v>
      </c>
      <c r="K105" s="5">
        <v>0</v>
      </c>
      <c r="L105" s="25"/>
      <c r="M105" s="11">
        <v>9732.0499999999993</v>
      </c>
      <c r="N105" s="25"/>
      <c r="O105" s="4">
        <v>4932.95</v>
      </c>
      <c r="P105" s="3">
        <v>0.33637600000000001</v>
      </c>
    </row>
    <row r="106" spans="1:16" customFormat="1" x14ac:dyDescent="0.25">
      <c r="A106" s="2" t="s">
        <v>174</v>
      </c>
      <c r="B106" s="2" t="s">
        <v>93</v>
      </c>
      <c r="C106" s="2" t="s">
        <v>118</v>
      </c>
      <c r="D106" s="2" t="s">
        <v>117</v>
      </c>
      <c r="E106" s="2" t="s">
        <v>121</v>
      </c>
      <c r="F106" s="11">
        <v>3500</v>
      </c>
      <c r="G106" s="11">
        <v>0</v>
      </c>
      <c r="H106" s="11">
        <v>3500</v>
      </c>
      <c r="I106" s="4">
        <v>586.74</v>
      </c>
      <c r="J106" s="4">
        <v>0</v>
      </c>
      <c r="K106" s="5">
        <v>0</v>
      </c>
      <c r="L106" s="25"/>
      <c r="M106" s="11">
        <v>586.74</v>
      </c>
      <c r="N106" s="25"/>
      <c r="O106" s="4">
        <v>2913.26</v>
      </c>
      <c r="P106" s="3">
        <v>0.83235999999999999</v>
      </c>
    </row>
    <row r="107" spans="1:16" customFormat="1" x14ac:dyDescent="0.25">
      <c r="A107" s="2" t="s">
        <v>174</v>
      </c>
      <c r="B107" s="2" t="s">
        <v>93</v>
      </c>
      <c r="C107" s="2" t="s">
        <v>118</v>
      </c>
      <c r="D107" s="2" t="s">
        <v>117</v>
      </c>
      <c r="E107" s="2" t="s">
        <v>120</v>
      </c>
      <c r="F107" s="11">
        <v>98</v>
      </c>
      <c r="G107" s="11">
        <v>0</v>
      </c>
      <c r="H107" s="11">
        <v>98</v>
      </c>
      <c r="I107" s="4">
        <v>16.43</v>
      </c>
      <c r="J107" s="4">
        <v>0</v>
      </c>
      <c r="K107" s="5">
        <v>0</v>
      </c>
      <c r="L107" s="25"/>
      <c r="M107" s="11">
        <v>16.43</v>
      </c>
      <c r="N107" s="25"/>
      <c r="O107" s="4">
        <v>81.569999999999993</v>
      </c>
      <c r="P107" s="3">
        <v>0.83234699999999995</v>
      </c>
    </row>
    <row r="108" spans="1:16" customFormat="1" x14ac:dyDescent="0.25">
      <c r="A108" s="2" t="s">
        <v>173</v>
      </c>
      <c r="B108" s="2" t="s">
        <v>94</v>
      </c>
      <c r="C108" s="2" t="s">
        <v>118</v>
      </c>
      <c r="D108" s="2" t="s">
        <v>117</v>
      </c>
      <c r="E108" s="2" t="s">
        <v>121</v>
      </c>
      <c r="F108" s="11">
        <v>6780</v>
      </c>
      <c r="G108" s="11">
        <v>0</v>
      </c>
      <c r="H108" s="11">
        <v>6780</v>
      </c>
      <c r="I108" s="4">
        <v>5374.1</v>
      </c>
      <c r="J108" s="4">
        <v>0</v>
      </c>
      <c r="K108" s="5">
        <v>0</v>
      </c>
      <c r="L108" s="25"/>
      <c r="M108" s="11">
        <v>5374.1</v>
      </c>
      <c r="N108" s="25"/>
      <c r="O108" s="4">
        <v>1405.9</v>
      </c>
      <c r="P108" s="3">
        <v>0.20735999999999999</v>
      </c>
    </row>
    <row r="109" spans="1:16" customFormat="1" x14ac:dyDescent="0.25">
      <c r="A109" s="2" t="s">
        <v>173</v>
      </c>
      <c r="B109" s="2" t="s">
        <v>94</v>
      </c>
      <c r="C109" s="2" t="s">
        <v>118</v>
      </c>
      <c r="D109" s="2" t="s">
        <v>117</v>
      </c>
      <c r="E109" s="2" t="s">
        <v>120</v>
      </c>
      <c r="F109" s="11">
        <v>189.84</v>
      </c>
      <c r="G109" s="11">
        <v>0</v>
      </c>
      <c r="H109" s="11">
        <v>189.84</v>
      </c>
      <c r="I109" s="4">
        <v>143.72</v>
      </c>
      <c r="J109" s="4">
        <v>0</v>
      </c>
      <c r="K109" s="5">
        <v>0</v>
      </c>
      <c r="L109" s="25"/>
      <c r="M109" s="11">
        <v>143.72</v>
      </c>
      <c r="N109" s="25"/>
      <c r="O109" s="4">
        <v>46.12</v>
      </c>
      <c r="P109" s="3">
        <v>0.24294099999999999</v>
      </c>
    </row>
    <row r="110" spans="1:16" customFormat="1" x14ac:dyDescent="0.25">
      <c r="A110" s="2" t="s">
        <v>172</v>
      </c>
      <c r="B110" s="2" t="s">
        <v>83</v>
      </c>
      <c r="C110" s="2" t="s">
        <v>118</v>
      </c>
      <c r="D110" s="2" t="s">
        <v>117</v>
      </c>
      <c r="E110" s="2" t="s">
        <v>121</v>
      </c>
      <c r="F110" s="11">
        <v>15000</v>
      </c>
      <c r="G110" s="11">
        <v>0</v>
      </c>
      <c r="H110" s="11">
        <v>15000</v>
      </c>
      <c r="I110" s="4">
        <v>6919.38</v>
      </c>
      <c r="J110" s="4">
        <v>0</v>
      </c>
      <c r="K110" s="5">
        <v>0</v>
      </c>
      <c r="L110" s="25"/>
      <c r="M110" s="11">
        <v>6919.38</v>
      </c>
      <c r="N110" s="25"/>
      <c r="O110" s="4">
        <v>8080.62</v>
      </c>
      <c r="P110" s="3">
        <v>0.53870799999999996</v>
      </c>
    </row>
    <row r="111" spans="1:16" customFormat="1" x14ac:dyDescent="0.25">
      <c r="A111" s="2" t="s">
        <v>172</v>
      </c>
      <c r="B111" s="2" t="s">
        <v>83</v>
      </c>
      <c r="C111" s="2" t="s">
        <v>118</v>
      </c>
      <c r="D111" s="2" t="s">
        <v>117</v>
      </c>
      <c r="E111" s="2" t="s">
        <v>120</v>
      </c>
      <c r="F111" s="11">
        <v>420</v>
      </c>
      <c r="G111" s="11">
        <v>0</v>
      </c>
      <c r="H111" s="11">
        <v>420</v>
      </c>
      <c r="I111" s="4">
        <v>115.21</v>
      </c>
      <c r="J111" s="4">
        <v>0</v>
      </c>
      <c r="K111" s="5">
        <v>0</v>
      </c>
      <c r="L111" s="25"/>
      <c r="M111" s="11">
        <v>115.21</v>
      </c>
      <c r="N111" s="25"/>
      <c r="O111" s="4">
        <v>304.79000000000002</v>
      </c>
      <c r="P111" s="3">
        <v>0.72568999999999995</v>
      </c>
    </row>
    <row r="112" spans="1:16" customFormat="1" x14ac:dyDescent="0.25">
      <c r="A112" s="2" t="s">
        <v>171</v>
      </c>
      <c r="B112" s="2" t="s">
        <v>95</v>
      </c>
      <c r="C112" s="2" t="s">
        <v>118</v>
      </c>
      <c r="D112" s="2" t="s">
        <v>117</v>
      </c>
      <c r="E112" s="2" t="s">
        <v>121</v>
      </c>
      <c r="F112" s="11">
        <v>20000</v>
      </c>
      <c r="G112" s="11">
        <v>0</v>
      </c>
      <c r="H112" s="11">
        <v>20000</v>
      </c>
      <c r="I112" s="4">
        <v>7321.24</v>
      </c>
      <c r="J112" s="4">
        <v>0</v>
      </c>
      <c r="K112" s="5">
        <v>0</v>
      </c>
      <c r="L112" s="25"/>
      <c r="M112" s="11">
        <v>7321.24</v>
      </c>
      <c r="N112" s="25"/>
      <c r="O112" s="4">
        <v>12678.76</v>
      </c>
      <c r="P112" s="3">
        <v>0.633938</v>
      </c>
    </row>
    <row r="113" spans="1:16" customFormat="1" x14ac:dyDescent="0.25">
      <c r="A113" s="2" t="s">
        <v>171</v>
      </c>
      <c r="B113" s="2" t="s">
        <v>95</v>
      </c>
      <c r="C113" s="2" t="s">
        <v>118</v>
      </c>
      <c r="D113" s="2" t="s">
        <v>117</v>
      </c>
      <c r="E113" s="2" t="s">
        <v>120</v>
      </c>
      <c r="F113" s="11">
        <v>560</v>
      </c>
      <c r="G113" s="11">
        <v>0</v>
      </c>
      <c r="H113" s="11">
        <v>560</v>
      </c>
      <c r="I113" s="4">
        <v>124.06</v>
      </c>
      <c r="J113" s="4">
        <v>0</v>
      </c>
      <c r="K113" s="5">
        <v>0</v>
      </c>
      <c r="L113" s="25"/>
      <c r="M113" s="11">
        <v>124.06</v>
      </c>
      <c r="N113" s="25"/>
      <c r="O113" s="4">
        <v>435.94</v>
      </c>
      <c r="P113" s="3">
        <v>0.77846400000000004</v>
      </c>
    </row>
    <row r="114" spans="1:16" customFormat="1" x14ac:dyDescent="0.25">
      <c r="A114" s="2" t="s">
        <v>170</v>
      </c>
      <c r="B114" s="2" t="s">
        <v>84</v>
      </c>
      <c r="C114" s="2" t="s">
        <v>118</v>
      </c>
      <c r="D114" s="2" t="s">
        <v>117</v>
      </c>
      <c r="E114" s="2" t="s">
        <v>121</v>
      </c>
      <c r="F114" s="11">
        <v>0</v>
      </c>
      <c r="G114" s="11">
        <v>526.27</v>
      </c>
      <c r="H114" s="11">
        <v>526.27</v>
      </c>
      <c r="I114" s="4">
        <v>526.27</v>
      </c>
      <c r="J114" s="4">
        <v>0</v>
      </c>
      <c r="K114" s="5">
        <v>0</v>
      </c>
      <c r="L114" s="25"/>
      <c r="M114" s="11">
        <v>526.27</v>
      </c>
      <c r="N114" s="25"/>
      <c r="O114" s="4">
        <v>0</v>
      </c>
      <c r="P114" s="3">
        <v>0</v>
      </c>
    </row>
    <row r="115" spans="1:16" customFormat="1" x14ac:dyDescent="0.25">
      <c r="A115" s="2" t="s">
        <v>170</v>
      </c>
      <c r="B115" s="2" t="s">
        <v>84</v>
      </c>
      <c r="C115" s="2" t="s">
        <v>118</v>
      </c>
      <c r="D115" s="2" t="s">
        <v>117</v>
      </c>
      <c r="E115" s="2" t="s">
        <v>120</v>
      </c>
      <c r="F115" s="11">
        <v>2429.14</v>
      </c>
      <c r="G115" s="11">
        <v>0</v>
      </c>
      <c r="H115" s="11">
        <v>2429.14</v>
      </c>
      <c r="I115" s="4">
        <v>1664.39</v>
      </c>
      <c r="J115" s="4">
        <v>0</v>
      </c>
      <c r="K115" s="5">
        <v>0</v>
      </c>
      <c r="L115" s="25"/>
      <c r="M115" s="11">
        <v>1664.39</v>
      </c>
      <c r="N115" s="25"/>
      <c r="O115" s="4">
        <v>764.75</v>
      </c>
      <c r="P115" s="3">
        <v>0.31482300000000002</v>
      </c>
    </row>
    <row r="116" spans="1:16" customFormat="1" x14ac:dyDescent="0.25">
      <c r="A116" s="2" t="s">
        <v>170</v>
      </c>
      <c r="B116" s="2" t="s">
        <v>84</v>
      </c>
      <c r="C116" s="2" t="s">
        <v>118</v>
      </c>
      <c r="D116" s="2" t="s">
        <v>117</v>
      </c>
      <c r="E116" s="2" t="s">
        <v>116</v>
      </c>
      <c r="F116" s="11">
        <v>86755</v>
      </c>
      <c r="G116" s="11">
        <v>-10374.27</v>
      </c>
      <c r="H116" s="11">
        <v>76380.73</v>
      </c>
      <c r="I116" s="4">
        <v>64711.15</v>
      </c>
      <c r="J116" s="4">
        <v>0</v>
      </c>
      <c r="K116" s="5">
        <v>0</v>
      </c>
      <c r="L116" s="25"/>
      <c r="M116" s="11">
        <v>64711.15</v>
      </c>
      <c r="N116" s="25"/>
      <c r="O116" s="4">
        <v>11669.58</v>
      </c>
      <c r="P116" s="3">
        <v>0.152782</v>
      </c>
    </row>
    <row r="117" spans="1:16" customFormat="1" x14ac:dyDescent="0.25">
      <c r="A117" s="2" t="s">
        <v>169</v>
      </c>
      <c r="B117" s="2" t="s">
        <v>66</v>
      </c>
      <c r="C117" s="2" t="s">
        <v>118</v>
      </c>
      <c r="D117" s="2" t="s">
        <v>117</v>
      </c>
      <c r="E117" s="2" t="s">
        <v>121</v>
      </c>
      <c r="F117" s="11">
        <v>400</v>
      </c>
      <c r="G117" s="11">
        <v>138.18</v>
      </c>
      <c r="H117" s="11">
        <v>538.17999999999995</v>
      </c>
      <c r="I117" s="4">
        <v>538.17999999999995</v>
      </c>
      <c r="J117" s="4">
        <v>0</v>
      </c>
      <c r="K117" s="5">
        <v>0</v>
      </c>
      <c r="L117" s="25"/>
      <c r="M117" s="11">
        <v>538.17999999999995</v>
      </c>
      <c r="N117" s="25"/>
      <c r="O117" s="4">
        <v>0</v>
      </c>
      <c r="P117" s="3">
        <v>0</v>
      </c>
    </row>
    <row r="118" spans="1:16" customFormat="1" x14ac:dyDescent="0.25">
      <c r="A118" s="2" t="s">
        <v>169</v>
      </c>
      <c r="B118" s="2" t="s">
        <v>66</v>
      </c>
      <c r="C118" s="2" t="s">
        <v>118</v>
      </c>
      <c r="D118" s="2" t="s">
        <v>117</v>
      </c>
      <c r="E118" s="2" t="s">
        <v>120</v>
      </c>
      <c r="F118" s="11">
        <v>3233.69</v>
      </c>
      <c r="G118" s="11">
        <v>0</v>
      </c>
      <c r="H118" s="11">
        <v>3233.69</v>
      </c>
      <c r="I118" s="4">
        <v>1857.83</v>
      </c>
      <c r="J118" s="4">
        <v>0</v>
      </c>
      <c r="K118" s="5">
        <v>0</v>
      </c>
      <c r="L118" s="25"/>
      <c r="M118" s="11">
        <v>1857.83</v>
      </c>
      <c r="N118" s="25"/>
      <c r="O118" s="4">
        <v>1375.86</v>
      </c>
      <c r="P118" s="3">
        <v>0.42547699999999999</v>
      </c>
    </row>
    <row r="119" spans="1:16" customFormat="1" x14ac:dyDescent="0.25">
      <c r="A119" s="2" t="s">
        <v>169</v>
      </c>
      <c r="B119" s="2" t="s">
        <v>66</v>
      </c>
      <c r="C119" s="2" t="s">
        <v>118</v>
      </c>
      <c r="D119" s="2" t="s">
        <v>117</v>
      </c>
      <c r="E119" s="2" t="s">
        <v>116</v>
      </c>
      <c r="F119" s="11">
        <v>115089</v>
      </c>
      <c r="G119" s="11">
        <v>-16911.18</v>
      </c>
      <c r="H119" s="11">
        <v>98177.82</v>
      </c>
      <c r="I119" s="4">
        <v>72630.429999999993</v>
      </c>
      <c r="J119" s="4">
        <v>0</v>
      </c>
      <c r="K119" s="5">
        <v>0</v>
      </c>
      <c r="L119" s="25"/>
      <c r="M119" s="11">
        <v>72630.429999999993</v>
      </c>
      <c r="N119" s="25"/>
      <c r="O119" s="4">
        <v>25547.39</v>
      </c>
      <c r="P119" s="3">
        <v>0.26021499999999997</v>
      </c>
    </row>
    <row r="120" spans="1:16" customFormat="1" x14ac:dyDescent="0.25">
      <c r="A120" s="2" t="s">
        <v>168</v>
      </c>
      <c r="B120" s="2" t="s">
        <v>67</v>
      </c>
      <c r="C120" s="2" t="s">
        <v>118</v>
      </c>
      <c r="D120" s="2" t="s">
        <v>117</v>
      </c>
      <c r="E120" s="2" t="s">
        <v>121</v>
      </c>
      <c r="F120" s="11">
        <v>8000</v>
      </c>
      <c r="G120" s="11">
        <v>0</v>
      </c>
      <c r="H120" s="11">
        <v>8000</v>
      </c>
      <c r="I120" s="4">
        <v>6096</v>
      </c>
      <c r="J120" s="4">
        <v>0</v>
      </c>
      <c r="K120" s="5">
        <v>0</v>
      </c>
      <c r="L120" s="25"/>
      <c r="M120" s="11">
        <v>6096</v>
      </c>
      <c r="N120" s="25"/>
      <c r="O120" s="4">
        <v>1904</v>
      </c>
      <c r="P120" s="3">
        <v>0.23799999999999999</v>
      </c>
    </row>
    <row r="121" spans="1:16" customFormat="1" x14ac:dyDescent="0.25">
      <c r="A121" s="2" t="s">
        <v>168</v>
      </c>
      <c r="B121" s="2" t="s">
        <v>67</v>
      </c>
      <c r="C121" s="2" t="s">
        <v>118</v>
      </c>
      <c r="D121" s="2" t="s">
        <v>117</v>
      </c>
      <c r="E121" s="2" t="s">
        <v>120</v>
      </c>
      <c r="F121" s="11">
        <v>224</v>
      </c>
      <c r="G121" s="11">
        <v>0</v>
      </c>
      <c r="H121" s="11">
        <v>224</v>
      </c>
      <c r="I121" s="4">
        <v>170.69</v>
      </c>
      <c r="J121" s="4">
        <v>0</v>
      </c>
      <c r="K121" s="5">
        <v>0</v>
      </c>
      <c r="L121" s="25"/>
      <c r="M121" s="11">
        <v>170.69</v>
      </c>
      <c r="N121" s="25"/>
      <c r="O121" s="4">
        <v>53.31</v>
      </c>
      <c r="P121" s="3">
        <v>0.23799100000000001</v>
      </c>
    </row>
    <row r="122" spans="1:16" customFormat="1" x14ac:dyDescent="0.25">
      <c r="A122" s="2" t="s">
        <v>167</v>
      </c>
      <c r="B122" s="2" t="s">
        <v>68</v>
      </c>
      <c r="C122" s="2" t="s">
        <v>118</v>
      </c>
      <c r="D122" s="2" t="s">
        <v>117</v>
      </c>
      <c r="E122" s="2" t="s">
        <v>121</v>
      </c>
      <c r="F122" s="11">
        <v>27592</v>
      </c>
      <c r="G122" s="11">
        <v>10000</v>
      </c>
      <c r="H122" s="11">
        <v>37592</v>
      </c>
      <c r="I122" s="4">
        <v>26286.32</v>
      </c>
      <c r="J122" s="4">
        <v>0</v>
      </c>
      <c r="K122" s="5">
        <v>0</v>
      </c>
      <c r="L122" s="25"/>
      <c r="M122" s="11">
        <v>26286.32</v>
      </c>
      <c r="N122" s="25"/>
      <c r="O122" s="4">
        <v>11305.68</v>
      </c>
      <c r="P122" s="3">
        <v>0.30074699999999999</v>
      </c>
    </row>
    <row r="123" spans="1:16" customFormat="1" x14ac:dyDescent="0.25">
      <c r="A123" s="2" t="s">
        <v>167</v>
      </c>
      <c r="B123" s="2" t="s">
        <v>68</v>
      </c>
      <c r="C123" s="2" t="s">
        <v>118</v>
      </c>
      <c r="D123" s="2" t="s">
        <v>117</v>
      </c>
      <c r="E123" s="2" t="s">
        <v>120</v>
      </c>
      <c r="F123" s="11">
        <v>3030.5</v>
      </c>
      <c r="G123" s="11">
        <v>0</v>
      </c>
      <c r="H123" s="11">
        <v>3030.5</v>
      </c>
      <c r="I123" s="4">
        <v>1601.65</v>
      </c>
      <c r="J123" s="4">
        <v>0</v>
      </c>
      <c r="K123" s="5">
        <v>0</v>
      </c>
      <c r="L123" s="25"/>
      <c r="M123" s="11">
        <v>1601.65</v>
      </c>
      <c r="N123" s="25"/>
      <c r="O123" s="4">
        <v>1428.85</v>
      </c>
      <c r="P123" s="3">
        <v>0.47149000000000002</v>
      </c>
    </row>
    <row r="124" spans="1:16" customFormat="1" x14ac:dyDescent="0.25">
      <c r="A124" s="2" t="s">
        <v>167</v>
      </c>
      <c r="B124" s="2" t="s">
        <v>68</v>
      </c>
      <c r="C124" s="2" t="s">
        <v>118</v>
      </c>
      <c r="D124" s="2" t="s">
        <v>117</v>
      </c>
      <c r="E124" s="2" t="s">
        <v>116</v>
      </c>
      <c r="F124" s="11">
        <v>80640</v>
      </c>
      <c r="G124" s="11">
        <v>-19346</v>
      </c>
      <c r="H124" s="11">
        <v>61294</v>
      </c>
      <c r="I124" s="4">
        <v>31024.86</v>
      </c>
      <c r="J124" s="4">
        <v>0</v>
      </c>
      <c r="K124" s="5">
        <v>0</v>
      </c>
      <c r="L124" s="25"/>
      <c r="M124" s="11">
        <v>31024.86</v>
      </c>
      <c r="N124" s="25"/>
      <c r="O124" s="4">
        <v>30269.14</v>
      </c>
      <c r="P124" s="3">
        <v>0.49383500000000002</v>
      </c>
    </row>
    <row r="125" spans="1:16" customFormat="1" x14ac:dyDescent="0.25">
      <c r="A125" s="2" t="s">
        <v>166</v>
      </c>
      <c r="B125" s="2" t="s">
        <v>85</v>
      </c>
      <c r="C125" s="2" t="s">
        <v>118</v>
      </c>
      <c r="D125" s="2" t="s">
        <v>117</v>
      </c>
      <c r="E125" s="2" t="s">
        <v>121</v>
      </c>
      <c r="F125" s="11">
        <v>1450</v>
      </c>
      <c r="G125" s="11">
        <v>0</v>
      </c>
      <c r="H125" s="11">
        <v>1450</v>
      </c>
      <c r="I125" s="4">
        <v>187.03</v>
      </c>
      <c r="J125" s="4">
        <v>0</v>
      </c>
      <c r="K125" s="5">
        <v>0</v>
      </c>
      <c r="L125" s="25"/>
      <c r="M125" s="11">
        <v>187.03</v>
      </c>
      <c r="N125" s="25"/>
      <c r="O125" s="4">
        <v>1262.97</v>
      </c>
      <c r="P125" s="3">
        <v>0.87101399999999995</v>
      </c>
    </row>
    <row r="126" spans="1:16" customFormat="1" x14ac:dyDescent="0.25">
      <c r="A126" s="2" t="s">
        <v>166</v>
      </c>
      <c r="B126" s="2" t="s">
        <v>85</v>
      </c>
      <c r="C126" s="2" t="s">
        <v>118</v>
      </c>
      <c r="D126" s="2" t="s">
        <v>117</v>
      </c>
      <c r="E126" s="2" t="s">
        <v>120</v>
      </c>
      <c r="F126" s="11">
        <v>40.6</v>
      </c>
      <c r="G126" s="11">
        <v>0</v>
      </c>
      <c r="H126" s="11">
        <v>40.6</v>
      </c>
      <c r="I126" s="4">
        <v>5.24</v>
      </c>
      <c r="J126" s="4">
        <v>0</v>
      </c>
      <c r="K126" s="5">
        <v>0</v>
      </c>
      <c r="L126" s="25"/>
      <c r="M126" s="11">
        <v>5.24</v>
      </c>
      <c r="N126" s="25"/>
      <c r="O126" s="4">
        <v>35.36</v>
      </c>
      <c r="P126" s="3">
        <v>0.87093600000000004</v>
      </c>
    </row>
    <row r="127" spans="1:16" customFormat="1" x14ac:dyDescent="0.25">
      <c r="A127" s="2" t="s">
        <v>165</v>
      </c>
      <c r="B127" s="2" t="s">
        <v>69</v>
      </c>
      <c r="C127" s="2" t="s">
        <v>118</v>
      </c>
      <c r="D127" s="2" t="s">
        <v>117</v>
      </c>
      <c r="E127" s="2" t="s">
        <v>121</v>
      </c>
      <c r="F127" s="11">
        <v>30000</v>
      </c>
      <c r="G127" s="11">
        <v>0</v>
      </c>
      <c r="H127" s="11">
        <v>30000</v>
      </c>
      <c r="I127" s="4">
        <v>14869.01</v>
      </c>
      <c r="J127" s="4">
        <v>0</v>
      </c>
      <c r="K127" s="5">
        <v>0</v>
      </c>
      <c r="L127" s="25"/>
      <c r="M127" s="11">
        <v>14869.01</v>
      </c>
      <c r="N127" s="25"/>
      <c r="O127" s="4">
        <v>15130.99</v>
      </c>
      <c r="P127" s="3">
        <v>0.50436599999999998</v>
      </c>
    </row>
    <row r="128" spans="1:16" customFormat="1" x14ac:dyDescent="0.25">
      <c r="A128" s="2" t="s">
        <v>165</v>
      </c>
      <c r="B128" s="2" t="s">
        <v>69</v>
      </c>
      <c r="C128" s="2" t="s">
        <v>118</v>
      </c>
      <c r="D128" s="2" t="s">
        <v>117</v>
      </c>
      <c r="E128" s="2" t="s">
        <v>120</v>
      </c>
      <c r="F128" s="11">
        <v>840</v>
      </c>
      <c r="G128" s="11">
        <v>0</v>
      </c>
      <c r="H128" s="11">
        <v>840</v>
      </c>
      <c r="I128" s="4">
        <v>403.46</v>
      </c>
      <c r="J128" s="4">
        <v>0</v>
      </c>
      <c r="K128" s="5">
        <v>0</v>
      </c>
      <c r="L128" s="25"/>
      <c r="M128" s="11">
        <v>403.46</v>
      </c>
      <c r="N128" s="25"/>
      <c r="O128" s="4">
        <v>436.54</v>
      </c>
      <c r="P128" s="3">
        <v>0.51968999999999999</v>
      </c>
    </row>
    <row r="129" spans="1:16" customFormat="1" x14ac:dyDescent="0.25">
      <c r="A129" s="2" t="s">
        <v>164</v>
      </c>
      <c r="B129" s="2" t="s">
        <v>70</v>
      </c>
      <c r="C129" s="2" t="s">
        <v>118</v>
      </c>
      <c r="D129" s="2" t="s">
        <v>117</v>
      </c>
      <c r="E129" s="2" t="s">
        <v>121</v>
      </c>
      <c r="F129" s="11">
        <v>142996</v>
      </c>
      <c r="G129" s="11">
        <v>0</v>
      </c>
      <c r="H129" s="11">
        <v>142996</v>
      </c>
      <c r="I129" s="4">
        <v>92996.89</v>
      </c>
      <c r="J129" s="4">
        <v>0</v>
      </c>
      <c r="K129" s="5">
        <v>0</v>
      </c>
      <c r="L129" s="25"/>
      <c r="M129" s="11">
        <v>92996.89</v>
      </c>
      <c r="N129" s="25"/>
      <c r="O129" s="4">
        <v>49999.11</v>
      </c>
      <c r="P129" s="3">
        <v>0.34965400000000002</v>
      </c>
    </row>
    <row r="130" spans="1:16" customFormat="1" x14ac:dyDescent="0.25">
      <c r="A130" s="2" t="s">
        <v>164</v>
      </c>
      <c r="B130" s="2" t="s">
        <v>70</v>
      </c>
      <c r="C130" s="2" t="s">
        <v>118</v>
      </c>
      <c r="D130" s="2" t="s">
        <v>117</v>
      </c>
      <c r="E130" s="2" t="s">
        <v>120</v>
      </c>
      <c r="F130" s="11">
        <v>4003.89</v>
      </c>
      <c r="G130" s="11">
        <v>0</v>
      </c>
      <c r="H130" s="11">
        <v>4003.89</v>
      </c>
      <c r="I130" s="4">
        <v>2642.75</v>
      </c>
      <c r="J130" s="4">
        <v>0</v>
      </c>
      <c r="K130" s="5">
        <v>0</v>
      </c>
      <c r="L130" s="25"/>
      <c r="M130" s="11">
        <v>2642.75</v>
      </c>
      <c r="N130" s="25"/>
      <c r="O130" s="4">
        <v>1361.14</v>
      </c>
      <c r="P130" s="3">
        <v>0.33995399999999998</v>
      </c>
    </row>
    <row r="131" spans="1:16" customFormat="1" x14ac:dyDescent="0.25">
      <c r="A131" s="2" t="s">
        <v>163</v>
      </c>
      <c r="B131" s="2" t="s">
        <v>86</v>
      </c>
      <c r="C131" s="2" t="s">
        <v>118</v>
      </c>
      <c r="D131" s="2" t="s">
        <v>117</v>
      </c>
      <c r="E131" s="2" t="s">
        <v>121</v>
      </c>
      <c r="F131" s="11">
        <v>3216</v>
      </c>
      <c r="G131" s="11">
        <v>0</v>
      </c>
      <c r="H131" s="11">
        <v>3216</v>
      </c>
      <c r="I131" s="4">
        <v>0</v>
      </c>
      <c r="J131" s="4">
        <v>0</v>
      </c>
      <c r="K131" s="5">
        <v>0</v>
      </c>
      <c r="L131" s="25"/>
      <c r="M131" s="11">
        <v>0</v>
      </c>
      <c r="N131" s="25"/>
      <c r="O131" s="4">
        <v>3216</v>
      </c>
      <c r="P131" s="3">
        <v>1</v>
      </c>
    </row>
    <row r="132" spans="1:16" customFormat="1" x14ac:dyDescent="0.25">
      <c r="A132" s="2" t="s">
        <v>163</v>
      </c>
      <c r="B132" s="2" t="s">
        <v>86</v>
      </c>
      <c r="C132" s="2" t="s">
        <v>118</v>
      </c>
      <c r="D132" s="2" t="s">
        <v>117</v>
      </c>
      <c r="E132" s="2" t="s">
        <v>120</v>
      </c>
      <c r="F132" s="11">
        <v>90.05</v>
      </c>
      <c r="G132" s="11">
        <v>0</v>
      </c>
      <c r="H132" s="11">
        <v>90.05</v>
      </c>
      <c r="I132" s="4">
        <v>0</v>
      </c>
      <c r="J132" s="4">
        <v>0</v>
      </c>
      <c r="K132" s="5">
        <v>0</v>
      </c>
      <c r="L132" s="25"/>
      <c r="M132" s="11">
        <v>0</v>
      </c>
      <c r="N132" s="25"/>
      <c r="O132" s="4">
        <v>90.05</v>
      </c>
      <c r="P132" s="3">
        <v>1</v>
      </c>
    </row>
    <row r="133" spans="1:16" customFormat="1" x14ac:dyDescent="0.25">
      <c r="A133" s="2" t="s">
        <v>162</v>
      </c>
      <c r="B133" s="2" t="s">
        <v>71</v>
      </c>
      <c r="C133" s="2" t="s">
        <v>118</v>
      </c>
      <c r="D133" s="2" t="s">
        <v>117</v>
      </c>
      <c r="E133" s="2" t="s">
        <v>121</v>
      </c>
      <c r="F133" s="11">
        <v>12549</v>
      </c>
      <c r="G133" s="11">
        <v>0</v>
      </c>
      <c r="H133" s="11">
        <v>12549</v>
      </c>
      <c r="I133" s="4">
        <v>1716.55</v>
      </c>
      <c r="J133" s="4">
        <v>0</v>
      </c>
      <c r="K133" s="5">
        <v>0</v>
      </c>
      <c r="L133" s="25"/>
      <c r="M133" s="11">
        <v>1716.55</v>
      </c>
      <c r="N133" s="25"/>
      <c r="O133" s="4">
        <v>10832.45</v>
      </c>
      <c r="P133" s="3">
        <v>0.86321199999999998</v>
      </c>
    </row>
    <row r="134" spans="1:16" customFormat="1" x14ac:dyDescent="0.25">
      <c r="A134" s="2" t="s">
        <v>162</v>
      </c>
      <c r="B134" s="2" t="s">
        <v>71</v>
      </c>
      <c r="C134" s="2" t="s">
        <v>118</v>
      </c>
      <c r="D134" s="2" t="s">
        <v>117</v>
      </c>
      <c r="E134" s="2" t="s">
        <v>120</v>
      </c>
      <c r="F134" s="11">
        <v>351.37</v>
      </c>
      <c r="G134" s="11">
        <v>0</v>
      </c>
      <c r="H134" s="11">
        <v>351.37</v>
      </c>
      <c r="I134" s="4">
        <v>4.43</v>
      </c>
      <c r="J134" s="4">
        <v>0</v>
      </c>
      <c r="K134" s="5">
        <v>0</v>
      </c>
      <c r="L134" s="25"/>
      <c r="M134" s="11">
        <v>4.43</v>
      </c>
      <c r="N134" s="25"/>
      <c r="O134" s="4">
        <v>346.94</v>
      </c>
      <c r="P134" s="3">
        <v>0.98739200000000005</v>
      </c>
    </row>
    <row r="135" spans="1:16" customFormat="1" x14ac:dyDescent="0.25">
      <c r="A135" s="2" t="s">
        <v>161</v>
      </c>
      <c r="B135" s="2" t="s">
        <v>72</v>
      </c>
      <c r="C135" s="2" t="s">
        <v>118</v>
      </c>
      <c r="D135" s="2" t="s">
        <v>117</v>
      </c>
      <c r="E135" s="2" t="s">
        <v>121</v>
      </c>
      <c r="F135" s="11">
        <v>10022</v>
      </c>
      <c r="G135" s="11">
        <v>0</v>
      </c>
      <c r="H135" s="11">
        <v>10022</v>
      </c>
      <c r="I135" s="4">
        <v>9106.9699999999993</v>
      </c>
      <c r="J135" s="4">
        <v>0</v>
      </c>
      <c r="K135" s="5">
        <v>0</v>
      </c>
      <c r="L135" s="25"/>
      <c r="M135" s="11">
        <v>9106.9699999999993</v>
      </c>
      <c r="N135" s="25"/>
      <c r="O135" s="4">
        <v>915.03</v>
      </c>
      <c r="P135" s="3">
        <v>9.1301999999999994E-2</v>
      </c>
    </row>
    <row r="136" spans="1:16" customFormat="1" x14ac:dyDescent="0.25">
      <c r="A136" s="2" t="s">
        <v>161</v>
      </c>
      <c r="B136" s="2" t="s">
        <v>72</v>
      </c>
      <c r="C136" s="2" t="s">
        <v>118</v>
      </c>
      <c r="D136" s="2" t="s">
        <v>117</v>
      </c>
      <c r="E136" s="2" t="s">
        <v>120</v>
      </c>
      <c r="F136" s="11">
        <v>517.5</v>
      </c>
      <c r="G136" s="11">
        <v>0</v>
      </c>
      <c r="H136" s="11">
        <v>517.5</v>
      </c>
      <c r="I136" s="4">
        <v>370.91</v>
      </c>
      <c r="J136" s="4">
        <v>0</v>
      </c>
      <c r="K136" s="5">
        <v>0</v>
      </c>
      <c r="L136" s="25"/>
      <c r="M136" s="11">
        <v>370.91</v>
      </c>
      <c r="N136" s="25"/>
      <c r="O136" s="4">
        <v>146.59</v>
      </c>
      <c r="P136" s="3">
        <v>0.28326600000000002</v>
      </c>
    </row>
    <row r="137" spans="1:16" customFormat="1" x14ac:dyDescent="0.25">
      <c r="A137" s="2" t="s">
        <v>161</v>
      </c>
      <c r="B137" s="2" t="s">
        <v>72</v>
      </c>
      <c r="C137" s="2" t="s">
        <v>118</v>
      </c>
      <c r="D137" s="2" t="s">
        <v>117</v>
      </c>
      <c r="E137" s="2" t="s">
        <v>116</v>
      </c>
      <c r="F137" s="11">
        <v>8460</v>
      </c>
      <c r="G137" s="11">
        <v>-1512</v>
      </c>
      <c r="H137" s="11">
        <v>6948</v>
      </c>
      <c r="I137" s="4">
        <v>4140</v>
      </c>
      <c r="J137" s="4">
        <v>0</v>
      </c>
      <c r="K137" s="5">
        <v>0</v>
      </c>
      <c r="L137" s="25"/>
      <c r="M137" s="11">
        <v>4140</v>
      </c>
      <c r="N137" s="25"/>
      <c r="O137" s="4">
        <v>2808</v>
      </c>
      <c r="P137" s="3">
        <v>0.40414499999999998</v>
      </c>
    </row>
    <row r="138" spans="1:16" customFormat="1" x14ac:dyDescent="0.25">
      <c r="A138" s="2" t="s">
        <v>160</v>
      </c>
      <c r="B138" s="2" t="s">
        <v>73</v>
      </c>
      <c r="C138" s="2" t="s">
        <v>118</v>
      </c>
      <c r="D138" s="2" t="s">
        <v>117</v>
      </c>
      <c r="E138" s="2" t="s">
        <v>121</v>
      </c>
      <c r="F138" s="11">
        <v>95316</v>
      </c>
      <c r="G138" s="11">
        <v>0</v>
      </c>
      <c r="H138" s="11">
        <v>95316</v>
      </c>
      <c r="I138" s="4">
        <v>49754.41</v>
      </c>
      <c r="J138" s="4">
        <v>0</v>
      </c>
      <c r="K138" s="5">
        <v>0</v>
      </c>
      <c r="L138" s="25"/>
      <c r="M138" s="11">
        <v>49754.41</v>
      </c>
      <c r="N138" s="25"/>
      <c r="O138" s="4">
        <v>45561.59</v>
      </c>
      <c r="P138" s="3">
        <v>0.47800599999999999</v>
      </c>
    </row>
    <row r="139" spans="1:16" customFormat="1" x14ac:dyDescent="0.25">
      <c r="A139" s="2" t="s">
        <v>160</v>
      </c>
      <c r="B139" s="2" t="s">
        <v>73</v>
      </c>
      <c r="C139" s="2" t="s">
        <v>118</v>
      </c>
      <c r="D139" s="2" t="s">
        <v>117</v>
      </c>
      <c r="E139" s="2" t="s">
        <v>120</v>
      </c>
      <c r="F139" s="11">
        <v>3826.93</v>
      </c>
      <c r="G139" s="11">
        <v>0</v>
      </c>
      <c r="H139" s="11">
        <v>3826.93</v>
      </c>
      <c r="I139" s="4">
        <v>1899.55</v>
      </c>
      <c r="J139" s="4">
        <v>0</v>
      </c>
      <c r="K139" s="5">
        <v>0</v>
      </c>
      <c r="L139" s="25"/>
      <c r="M139" s="11">
        <v>1899.55</v>
      </c>
      <c r="N139" s="25"/>
      <c r="O139" s="4">
        <v>1927.38</v>
      </c>
      <c r="P139" s="3">
        <v>0.50363599999999997</v>
      </c>
    </row>
    <row r="140" spans="1:16" customFormat="1" x14ac:dyDescent="0.25">
      <c r="A140" s="2" t="s">
        <v>160</v>
      </c>
      <c r="B140" s="2" t="s">
        <v>73</v>
      </c>
      <c r="C140" s="2" t="s">
        <v>118</v>
      </c>
      <c r="D140" s="2" t="s">
        <v>117</v>
      </c>
      <c r="E140" s="2" t="s">
        <v>116</v>
      </c>
      <c r="F140" s="11">
        <v>41360</v>
      </c>
      <c r="G140" s="11">
        <v>-4731</v>
      </c>
      <c r="H140" s="11">
        <v>36629</v>
      </c>
      <c r="I140" s="4">
        <v>20418.05</v>
      </c>
      <c r="J140" s="4">
        <v>0</v>
      </c>
      <c r="K140" s="5">
        <v>0</v>
      </c>
      <c r="L140" s="25"/>
      <c r="M140" s="11">
        <v>20418.05</v>
      </c>
      <c r="N140" s="25"/>
      <c r="O140" s="4">
        <v>16210.95</v>
      </c>
      <c r="P140" s="3">
        <v>0.44257099999999999</v>
      </c>
    </row>
    <row r="141" spans="1:16" customFormat="1" x14ac:dyDescent="0.25">
      <c r="A141" s="2" t="s">
        <v>159</v>
      </c>
      <c r="B141" s="2" t="s">
        <v>87</v>
      </c>
      <c r="C141" s="2" t="s">
        <v>118</v>
      </c>
      <c r="D141" s="2" t="s">
        <v>117</v>
      </c>
      <c r="E141" s="2" t="s">
        <v>121</v>
      </c>
      <c r="F141" s="11">
        <v>40500</v>
      </c>
      <c r="G141" s="11">
        <v>0</v>
      </c>
      <c r="H141" s="11">
        <v>40500</v>
      </c>
      <c r="I141" s="4">
        <v>21960.240000000002</v>
      </c>
      <c r="J141" s="4">
        <v>0</v>
      </c>
      <c r="K141" s="5">
        <v>0</v>
      </c>
      <c r="L141" s="25"/>
      <c r="M141" s="11">
        <v>21960.240000000002</v>
      </c>
      <c r="N141" s="25"/>
      <c r="O141" s="4">
        <v>18539.759999999998</v>
      </c>
      <c r="P141" s="3">
        <v>0.45777200000000001</v>
      </c>
    </row>
    <row r="142" spans="1:16" customFormat="1" x14ac:dyDescent="0.25">
      <c r="A142" s="2" t="s">
        <v>159</v>
      </c>
      <c r="B142" s="2" t="s">
        <v>87</v>
      </c>
      <c r="C142" s="2" t="s">
        <v>118</v>
      </c>
      <c r="D142" s="2" t="s">
        <v>117</v>
      </c>
      <c r="E142" s="2" t="s">
        <v>120</v>
      </c>
      <c r="F142" s="11">
        <v>1134</v>
      </c>
      <c r="G142" s="11">
        <v>0</v>
      </c>
      <c r="H142" s="11">
        <v>1134</v>
      </c>
      <c r="I142" s="4">
        <v>599.13</v>
      </c>
      <c r="J142" s="4">
        <v>0</v>
      </c>
      <c r="K142" s="5">
        <v>0</v>
      </c>
      <c r="L142" s="25"/>
      <c r="M142" s="11">
        <v>599.13</v>
      </c>
      <c r="N142" s="25"/>
      <c r="O142" s="4">
        <v>534.87</v>
      </c>
      <c r="P142" s="3">
        <v>0.471667</v>
      </c>
    </row>
    <row r="143" spans="1:16" customFormat="1" x14ac:dyDescent="0.25">
      <c r="A143" s="2" t="s">
        <v>158</v>
      </c>
      <c r="B143" s="2" t="s">
        <v>96</v>
      </c>
      <c r="C143" s="2" t="s">
        <v>118</v>
      </c>
      <c r="D143" s="2" t="s">
        <v>117</v>
      </c>
      <c r="E143" s="2" t="s">
        <v>121</v>
      </c>
      <c r="F143" s="11">
        <v>3405</v>
      </c>
      <c r="G143" s="11">
        <v>0</v>
      </c>
      <c r="H143" s="11">
        <v>3405</v>
      </c>
      <c r="I143" s="4">
        <v>1897.79</v>
      </c>
      <c r="J143" s="4">
        <v>0</v>
      </c>
      <c r="K143" s="5">
        <v>0</v>
      </c>
      <c r="L143" s="25"/>
      <c r="M143" s="11">
        <v>1897.79</v>
      </c>
      <c r="N143" s="25"/>
      <c r="O143" s="4">
        <v>1507.21</v>
      </c>
      <c r="P143" s="3">
        <v>0.44264599999999998</v>
      </c>
    </row>
    <row r="144" spans="1:16" customFormat="1" x14ac:dyDescent="0.25">
      <c r="A144" s="2" t="s">
        <v>158</v>
      </c>
      <c r="B144" s="2" t="s">
        <v>96</v>
      </c>
      <c r="C144" s="2" t="s">
        <v>118</v>
      </c>
      <c r="D144" s="2" t="s">
        <v>117</v>
      </c>
      <c r="E144" s="2" t="s">
        <v>120</v>
      </c>
      <c r="F144" s="11">
        <v>1446.56</v>
      </c>
      <c r="G144" s="11">
        <v>0</v>
      </c>
      <c r="H144" s="11">
        <v>1446.56</v>
      </c>
      <c r="I144" s="4">
        <v>869.62</v>
      </c>
      <c r="J144" s="4">
        <v>0</v>
      </c>
      <c r="K144" s="5">
        <v>0</v>
      </c>
      <c r="L144" s="25"/>
      <c r="M144" s="11">
        <v>869.62</v>
      </c>
      <c r="N144" s="25"/>
      <c r="O144" s="4">
        <v>576.94000000000005</v>
      </c>
      <c r="P144" s="3">
        <v>0.39883600000000002</v>
      </c>
    </row>
    <row r="145" spans="1:16" customFormat="1" x14ac:dyDescent="0.25">
      <c r="A145" s="2" t="s">
        <v>158</v>
      </c>
      <c r="B145" s="2" t="s">
        <v>96</v>
      </c>
      <c r="C145" s="2" t="s">
        <v>118</v>
      </c>
      <c r="D145" s="2" t="s">
        <v>117</v>
      </c>
      <c r="E145" s="2" t="s">
        <v>116</v>
      </c>
      <c r="F145" s="11">
        <v>48258</v>
      </c>
      <c r="G145" s="11">
        <v>-12432</v>
      </c>
      <c r="H145" s="11">
        <v>35826</v>
      </c>
      <c r="I145" s="4">
        <v>29333.14</v>
      </c>
      <c r="J145" s="4">
        <v>0</v>
      </c>
      <c r="K145" s="5">
        <v>0</v>
      </c>
      <c r="L145" s="25"/>
      <c r="M145" s="11">
        <v>29333.14</v>
      </c>
      <c r="N145" s="25"/>
      <c r="O145" s="4">
        <v>6492.86</v>
      </c>
      <c r="P145" s="3">
        <v>0.18123300000000001</v>
      </c>
    </row>
    <row r="146" spans="1:16" customFormat="1" x14ac:dyDescent="0.25">
      <c r="A146" s="2" t="s">
        <v>157</v>
      </c>
      <c r="B146" s="2" t="s">
        <v>74</v>
      </c>
      <c r="C146" s="2" t="s">
        <v>118</v>
      </c>
      <c r="D146" s="2" t="s">
        <v>117</v>
      </c>
      <c r="E146" s="2" t="s">
        <v>121</v>
      </c>
      <c r="F146" s="11">
        <v>10500</v>
      </c>
      <c r="G146" s="11">
        <v>0</v>
      </c>
      <c r="H146" s="11">
        <v>10500</v>
      </c>
      <c r="I146" s="4">
        <v>7108.62</v>
      </c>
      <c r="J146" s="4">
        <v>0</v>
      </c>
      <c r="K146" s="5">
        <v>0</v>
      </c>
      <c r="L146" s="25"/>
      <c r="M146" s="11">
        <v>7108.62</v>
      </c>
      <c r="N146" s="25"/>
      <c r="O146" s="4">
        <v>3391.38</v>
      </c>
      <c r="P146" s="3">
        <v>0.32298900000000003</v>
      </c>
    </row>
    <row r="147" spans="1:16" customFormat="1" x14ac:dyDescent="0.25">
      <c r="A147" s="2" t="s">
        <v>157</v>
      </c>
      <c r="B147" s="2" t="s">
        <v>74</v>
      </c>
      <c r="C147" s="2" t="s">
        <v>118</v>
      </c>
      <c r="D147" s="2" t="s">
        <v>117</v>
      </c>
      <c r="E147" s="2" t="s">
        <v>120</v>
      </c>
      <c r="F147" s="11">
        <v>294</v>
      </c>
      <c r="G147" s="11">
        <v>0</v>
      </c>
      <c r="H147" s="11">
        <v>294</v>
      </c>
      <c r="I147" s="4">
        <v>198.49</v>
      </c>
      <c r="J147" s="4">
        <v>0</v>
      </c>
      <c r="K147" s="5">
        <v>0</v>
      </c>
      <c r="L147" s="25"/>
      <c r="M147" s="11">
        <v>198.49</v>
      </c>
      <c r="N147" s="25"/>
      <c r="O147" s="4">
        <v>95.51</v>
      </c>
      <c r="P147" s="3">
        <v>0.32486399999999999</v>
      </c>
    </row>
    <row r="148" spans="1:16" customFormat="1" x14ac:dyDescent="0.25">
      <c r="A148" s="2" t="s">
        <v>156</v>
      </c>
      <c r="B148" s="2" t="s">
        <v>223</v>
      </c>
      <c r="C148" s="2" t="s">
        <v>271</v>
      </c>
      <c r="D148" s="2" t="s">
        <v>117</v>
      </c>
      <c r="E148" s="2" t="s">
        <v>121</v>
      </c>
      <c r="F148" s="11">
        <v>0</v>
      </c>
      <c r="G148" s="11">
        <v>0</v>
      </c>
      <c r="H148" s="11">
        <v>0</v>
      </c>
      <c r="I148" s="4">
        <v>0</v>
      </c>
      <c r="J148" s="4">
        <v>0</v>
      </c>
      <c r="K148" s="5">
        <v>0</v>
      </c>
      <c r="L148" s="25"/>
      <c r="M148" s="11">
        <v>0</v>
      </c>
      <c r="N148" s="25"/>
      <c r="O148" s="4">
        <v>0</v>
      </c>
      <c r="P148" s="3">
        <v>0</v>
      </c>
    </row>
    <row r="149" spans="1:16" customFormat="1" x14ac:dyDescent="0.25">
      <c r="A149" s="2" t="s">
        <v>156</v>
      </c>
      <c r="B149" s="2" t="s">
        <v>223</v>
      </c>
      <c r="C149" s="2" t="s">
        <v>118</v>
      </c>
      <c r="D149" s="2" t="s">
        <v>117</v>
      </c>
      <c r="E149" s="2" t="s">
        <v>121</v>
      </c>
      <c r="F149" s="11">
        <v>60000</v>
      </c>
      <c r="G149" s="11">
        <v>-60000</v>
      </c>
      <c r="H149" s="11">
        <v>0</v>
      </c>
      <c r="I149" s="4">
        <v>276335.82</v>
      </c>
      <c r="J149" s="4">
        <v>0</v>
      </c>
      <c r="K149" s="5">
        <v>0</v>
      </c>
      <c r="L149" s="25"/>
      <c r="M149" s="11">
        <v>276335.82</v>
      </c>
      <c r="N149" s="25"/>
      <c r="O149" s="4">
        <v>-276335.82</v>
      </c>
      <c r="P149" s="3">
        <v>0</v>
      </c>
    </row>
    <row r="150" spans="1:16" customFormat="1" x14ac:dyDescent="0.25">
      <c r="A150" s="2" t="s">
        <v>156</v>
      </c>
      <c r="B150" s="2" t="s">
        <v>223</v>
      </c>
      <c r="C150" s="2" t="s">
        <v>118</v>
      </c>
      <c r="D150" s="2" t="s">
        <v>117</v>
      </c>
      <c r="E150" s="2" t="s">
        <v>120</v>
      </c>
      <c r="F150" s="11">
        <v>1680</v>
      </c>
      <c r="G150" s="11">
        <v>0</v>
      </c>
      <c r="H150" s="11">
        <v>1680</v>
      </c>
      <c r="I150" s="4">
        <v>94138</v>
      </c>
      <c r="J150" s="4">
        <v>0</v>
      </c>
      <c r="K150" s="5">
        <v>0</v>
      </c>
      <c r="L150" s="25"/>
      <c r="M150" s="11">
        <v>94138</v>
      </c>
      <c r="N150" s="25"/>
      <c r="O150" s="4">
        <v>-92458</v>
      </c>
      <c r="P150" s="3">
        <v>-55.034523999999998</v>
      </c>
    </row>
    <row r="151" spans="1:16" customFormat="1" x14ac:dyDescent="0.25">
      <c r="A151" s="2" t="s">
        <v>155</v>
      </c>
      <c r="B151" s="2" t="s">
        <v>34</v>
      </c>
      <c r="C151" s="2" t="s">
        <v>118</v>
      </c>
      <c r="D151" s="2" t="s">
        <v>117</v>
      </c>
      <c r="E151" s="2" t="s">
        <v>121</v>
      </c>
      <c r="F151" s="11">
        <v>75000</v>
      </c>
      <c r="G151" s="11">
        <v>0</v>
      </c>
      <c r="H151" s="11">
        <v>75000</v>
      </c>
      <c r="I151" s="4">
        <v>65935.42</v>
      </c>
      <c r="J151" s="4">
        <v>0</v>
      </c>
      <c r="K151" s="5">
        <v>0</v>
      </c>
      <c r="L151" s="25"/>
      <c r="M151" s="11">
        <v>65935.42</v>
      </c>
      <c r="N151" s="25"/>
      <c r="O151" s="4">
        <v>9064.58</v>
      </c>
      <c r="P151" s="3">
        <v>0.120861</v>
      </c>
    </row>
    <row r="152" spans="1:16" customFormat="1" x14ac:dyDescent="0.25">
      <c r="A152" s="2" t="s">
        <v>155</v>
      </c>
      <c r="B152" s="2" t="s">
        <v>34</v>
      </c>
      <c r="C152" s="2" t="s">
        <v>118</v>
      </c>
      <c r="D152" s="2" t="s">
        <v>117</v>
      </c>
      <c r="E152" s="2" t="s">
        <v>120</v>
      </c>
      <c r="F152" s="11">
        <v>2283.6799999999998</v>
      </c>
      <c r="G152" s="11">
        <v>0</v>
      </c>
      <c r="H152" s="11">
        <v>2283.6799999999998</v>
      </c>
      <c r="I152" s="4">
        <v>1963.52</v>
      </c>
      <c r="J152" s="4">
        <v>0</v>
      </c>
      <c r="K152" s="5">
        <v>0</v>
      </c>
      <c r="L152" s="25"/>
      <c r="M152" s="11">
        <v>1963.52</v>
      </c>
      <c r="N152" s="25"/>
      <c r="O152" s="4">
        <v>320.16000000000003</v>
      </c>
      <c r="P152" s="3">
        <v>0.14019499999999999</v>
      </c>
    </row>
    <row r="153" spans="1:16" customFormat="1" x14ac:dyDescent="0.25">
      <c r="A153" s="2" t="s">
        <v>155</v>
      </c>
      <c r="B153" s="2" t="s">
        <v>34</v>
      </c>
      <c r="C153" s="2" t="s">
        <v>118</v>
      </c>
      <c r="D153" s="2" t="s">
        <v>117</v>
      </c>
      <c r="E153" s="2" t="s">
        <v>116</v>
      </c>
      <c r="F153" s="11">
        <v>6560</v>
      </c>
      <c r="G153" s="11">
        <v>0</v>
      </c>
      <c r="H153" s="11">
        <v>6560</v>
      </c>
      <c r="I153" s="4">
        <v>5319.33</v>
      </c>
      <c r="J153" s="4">
        <v>0</v>
      </c>
      <c r="K153" s="5">
        <v>0</v>
      </c>
      <c r="L153" s="25"/>
      <c r="M153" s="11">
        <v>5319.33</v>
      </c>
      <c r="N153" s="25"/>
      <c r="O153" s="4">
        <v>1240.67</v>
      </c>
      <c r="P153" s="3">
        <v>0.18912699999999999</v>
      </c>
    </row>
    <row r="154" spans="1:16" customFormat="1" x14ac:dyDescent="0.25">
      <c r="A154" s="2" t="s">
        <v>154</v>
      </c>
      <c r="B154" s="2" t="s">
        <v>35</v>
      </c>
      <c r="C154" s="2" t="s">
        <v>118</v>
      </c>
      <c r="D154" s="2" t="s">
        <v>117</v>
      </c>
      <c r="E154" s="2" t="s">
        <v>121</v>
      </c>
      <c r="F154" s="11">
        <v>369570</v>
      </c>
      <c r="G154" s="11">
        <v>0</v>
      </c>
      <c r="H154" s="11">
        <v>369570</v>
      </c>
      <c r="I154" s="4">
        <v>334749.31</v>
      </c>
      <c r="J154" s="4">
        <v>0</v>
      </c>
      <c r="K154" s="5">
        <v>0</v>
      </c>
      <c r="L154" s="25"/>
      <c r="M154" s="11">
        <v>334749.31</v>
      </c>
      <c r="N154" s="25"/>
      <c r="O154" s="4">
        <v>34820.69</v>
      </c>
      <c r="P154" s="3">
        <v>9.4218999999999997E-2</v>
      </c>
    </row>
    <row r="155" spans="1:16" customFormat="1" x14ac:dyDescent="0.25">
      <c r="A155" s="2" t="s">
        <v>154</v>
      </c>
      <c r="B155" s="2" t="s">
        <v>35</v>
      </c>
      <c r="C155" s="2" t="s">
        <v>118</v>
      </c>
      <c r="D155" s="2" t="s">
        <v>117</v>
      </c>
      <c r="E155" s="2" t="s">
        <v>120</v>
      </c>
      <c r="F155" s="11">
        <v>12313.28</v>
      </c>
      <c r="G155" s="11">
        <v>0</v>
      </c>
      <c r="H155" s="11">
        <v>12313.28</v>
      </c>
      <c r="I155" s="4">
        <v>10153.01</v>
      </c>
      <c r="J155" s="4">
        <v>0</v>
      </c>
      <c r="K155" s="5">
        <v>0</v>
      </c>
      <c r="L155" s="25"/>
      <c r="M155" s="11">
        <v>10153.01</v>
      </c>
      <c r="N155" s="25"/>
      <c r="O155" s="4">
        <v>2160.27</v>
      </c>
      <c r="P155" s="3">
        <v>0.17544199999999999</v>
      </c>
    </row>
    <row r="156" spans="1:16" customFormat="1" x14ac:dyDescent="0.25">
      <c r="A156" s="2" t="s">
        <v>154</v>
      </c>
      <c r="B156" s="2" t="s">
        <v>35</v>
      </c>
      <c r="C156" s="2" t="s">
        <v>118</v>
      </c>
      <c r="D156" s="2" t="s">
        <v>117</v>
      </c>
      <c r="E156" s="2" t="s">
        <v>116</v>
      </c>
      <c r="F156" s="11">
        <v>70190</v>
      </c>
      <c r="G156" s="11">
        <v>-15743</v>
      </c>
      <c r="H156" s="11">
        <v>54447</v>
      </c>
      <c r="I156" s="4">
        <v>34851.35</v>
      </c>
      <c r="J156" s="4">
        <v>0</v>
      </c>
      <c r="K156" s="5">
        <v>0</v>
      </c>
      <c r="L156" s="25"/>
      <c r="M156" s="11">
        <v>34851.35</v>
      </c>
      <c r="N156" s="25"/>
      <c r="O156" s="4">
        <v>19595.650000000001</v>
      </c>
      <c r="P156" s="3">
        <v>0.35990299999999997</v>
      </c>
    </row>
    <row r="157" spans="1:16" customFormat="1" x14ac:dyDescent="0.25">
      <c r="A157" s="2" t="s">
        <v>153</v>
      </c>
      <c r="B157" s="2" t="s">
        <v>75</v>
      </c>
      <c r="C157" s="2" t="s">
        <v>118</v>
      </c>
      <c r="D157" s="2" t="s">
        <v>117</v>
      </c>
      <c r="E157" s="2" t="s">
        <v>121</v>
      </c>
      <c r="F157" s="11">
        <v>15000</v>
      </c>
      <c r="G157" s="11">
        <v>0</v>
      </c>
      <c r="H157" s="11">
        <v>15000</v>
      </c>
      <c r="I157" s="4">
        <v>10719.21</v>
      </c>
      <c r="J157" s="4">
        <v>0</v>
      </c>
      <c r="K157" s="5">
        <v>0</v>
      </c>
      <c r="L157" s="25"/>
      <c r="M157" s="11">
        <v>10719.21</v>
      </c>
      <c r="N157" s="25"/>
      <c r="O157" s="4">
        <v>4280.79</v>
      </c>
      <c r="P157" s="3">
        <v>0.28538599999999997</v>
      </c>
    </row>
    <row r="158" spans="1:16" customFormat="1" x14ac:dyDescent="0.25">
      <c r="A158" s="2" t="s">
        <v>153</v>
      </c>
      <c r="B158" s="2" t="s">
        <v>75</v>
      </c>
      <c r="C158" s="2" t="s">
        <v>118</v>
      </c>
      <c r="D158" s="2" t="s">
        <v>117</v>
      </c>
      <c r="E158" s="2" t="s">
        <v>120</v>
      </c>
      <c r="F158" s="11">
        <v>2704.03</v>
      </c>
      <c r="G158" s="11">
        <v>0</v>
      </c>
      <c r="H158" s="11">
        <v>2704.03</v>
      </c>
      <c r="I158" s="4">
        <v>1557.99</v>
      </c>
      <c r="J158" s="4">
        <v>0</v>
      </c>
      <c r="K158" s="5">
        <v>0</v>
      </c>
      <c r="L158" s="25"/>
      <c r="M158" s="11">
        <v>1557.99</v>
      </c>
      <c r="N158" s="25"/>
      <c r="O158" s="4">
        <v>1146.04</v>
      </c>
      <c r="P158" s="3">
        <v>0.42382700000000001</v>
      </c>
    </row>
    <row r="159" spans="1:16" customFormat="1" x14ac:dyDescent="0.25">
      <c r="A159" s="2" t="s">
        <v>153</v>
      </c>
      <c r="B159" s="2" t="s">
        <v>75</v>
      </c>
      <c r="C159" s="2" t="s">
        <v>118</v>
      </c>
      <c r="D159" s="2" t="s">
        <v>117</v>
      </c>
      <c r="E159" s="2" t="s">
        <v>116</v>
      </c>
      <c r="F159" s="11">
        <v>14864</v>
      </c>
      <c r="G159" s="11">
        <v>-1523</v>
      </c>
      <c r="H159" s="11">
        <v>13341</v>
      </c>
      <c r="I159" s="4">
        <v>11592.87</v>
      </c>
      <c r="J159" s="4">
        <v>0</v>
      </c>
      <c r="K159" s="5">
        <v>0</v>
      </c>
      <c r="L159" s="25"/>
      <c r="M159" s="11">
        <v>11592.87</v>
      </c>
      <c r="N159" s="25"/>
      <c r="O159" s="4">
        <v>1748.13</v>
      </c>
      <c r="P159" s="3">
        <v>0.13103400000000001</v>
      </c>
    </row>
    <row r="160" spans="1:16" customFormat="1" x14ac:dyDescent="0.25">
      <c r="A160" s="2" t="s">
        <v>153</v>
      </c>
      <c r="B160" s="2" t="s">
        <v>75</v>
      </c>
      <c r="C160" s="2" t="s">
        <v>118</v>
      </c>
      <c r="D160" s="2" t="s">
        <v>117</v>
      </c>
      <c r="E160" s="2" t="s">
        <v>125</v>
      </c>
      <c r="F160" s="11">
        <v>66708.58</v>
      </c>
      <c r="G160" s="11">
        <v>0</v>
      </c>
      <c r="H160" s="11">
        <v>66708.58</v>
      </c>
      <c r="I160" s="4">
        <v>39738.03</v>
      </c>
      <c r="J160" s="4">
        <v>0</v>
      </c>
      <c r="K160" s="5">
        <v>0</v>
      </c>
      <c r="L160" s="25"/>
      <c r="M160" s="11">
        <v>39738.03</v>
      </c>
      <c r="N160" s="25"/>
      <c r="O160" s="4">
        <v>26970.55</v>
      </c>
      <c r="P160" s="3">
        <v>0.404304</v>
      </c>
    </row>
    <row r="161" spans="1:16" customFormat="1" x14ac:dyDescent="0.25">
      <c r="A161" s="2" t="s">
        <v>152</v>
      </c>
      <c r="B161" s="2" t="s">
        <v>36</v>
      </c>
      <c r="C161" s="2" t="s">
        <v>118</v>
      </c>
      <c r="D161" s="2" t="s">
        <v>117</v>
      </c>
      <c r="E161" s="2" t="s">
        <v>121</v>
      </c>
      <c r="F161" s="11">
        <v>8000</v>
      </c>
      <c r="G161" s="11">
        <v>0</v>
      </c>
      <c r="H161" s="11">
        <v>8000</v>
      </c>
      <c r="I161" s="4">
        <v>7091.09</v>
      </c>
      <c r="J161" s="4">
        <v>0</v>
      </c>
      <c r="K161" s="5">
        <v>0</v>
      </c>
      <c r="L161" s="25"/>
      <c r="M161" s="11">
        <v>7091.09</v>
      </c>
      <c r="N161" s="25"/>
      <c r="O161" s="4">
        <v>908.91</v>
      </c>
      <c r="P161" s="3">
        <v>0.11361400000000001</v>
      </c>
    </row>
    <row r="162" spans="1:16" customFormat="1" x14ac:dyDescent="0.25">
      <c r="A162" s="2" t="s">
        <v>152</v>
      </c>
      <c r="B162" s="2" t="s">
        <v>36</v>
      </c>
      <c r="C162" s="2" t="s">
        <v>118</v>
      </c>
      <c r="D162" s="2" t="s">
        <v>117</v>
      </c>
      <c r="E162" s="2" t="s">
        <v>120</v>
      </c>
      <c r="F162" s="11">
        <v>6200.24</v>
      </c>
      <c r="G162" s="11">
        <v>0</v>
      </c>
      <c r="H162" s="11">
        <v>6200.24</v>
      </c>
      <c r="I162" s="4">
        <v>5793.92</v>
      </c>
      <c r="J162" s="4">
        <v>0</v>
      </c>
      <c r="K162" s="5">
        <v>0</v>
      </c>
      <c r="L162" s="25"/>
      <c r="M162" s="11">
        <v>5793.92</v>
      </c>
      <c r="N162" s="25"/>
      <c r="O162" s="4">
        <v>406.32</v>
      </c>
      <c r="P162" s="3">
        <v>6.5532999999999994E-2</v>
      </c>
    </row>
    <row r="163" spans="1:16" customFormat="1" x14ac:dyDescent="0.25">
      <c r="A163" s="2" t="s">
        <v>152</v>
      </c>
      <c r="B163" s="2" t="s">
        <v>36</v>
      </c>
      <c r="C163" s="2" t="s">
        <v>118</v>
      </c>
      <c r="D163" s="2" t="s">
        <v>117</v>
      </c>
      <c r="E163" s="2" t="s">
        <v>116</v>
      </c>
      <c r="F163" s="11">
        <v>12600</v>
      </c>
      <c r="G163" s="11">
        <v>-2729.65</v>
      </c>
      <c r="H163" s="11">
        <v>9870.35</v>
      </c>
      <c r="I163" s="4">
        <v>4685.3</v>
      </c>
      <c r="J163" s="4">
        <v>0</v>
      </c>
      <c r="K163" s="5">
        <v>0</v>
      </c>
      <c r="L163" s="25"/>
      <c r="M163" s="11">
        <v>4685.3</v>
      </c>
      <c r="N163" s="25"/>
      <c r="O163" s="4">
        <v>5185.05</v>
      </c>
      <c r="P163" s="3">
        <v>0.52531600000000001</v>
      </c>
    </row>
    <row r="164" spans="1:16" customFormat="1" x14ac:dyDescent="0.25">
      <c r="A164" s="2" t="s">
        <v>152</v>
      </c>
      <c r="B164" s="2" t="s">
        <v>36</v>
      </c>
      <c r="C164" s="2" t="s">
        <v>118</v>
      </c>
      <c r="D164" s="2" t="s">
        <v>117</v>
      </c>
      <c r="E164" s="2" t="s">
        <v>125</v>
      </c>
      <c r="F164" s="11">
        <v>200837.08</v>
      </c>
      <c r="G164" s="11">
        <v>2729.65</v>
      </c>
      <c r="H164" s="11">
        <v>203566.73</v>
      </c>
      <c r="I164" s="4">
        <v>202732.6</v>
      </c>
      <c r="J164" s="4">
        <v>0.01</v>
      </c>
      <c r="K164" s="5">
        <v>0</v>
      </c>
      <c r="L164" s="25"/>
      <c r="M164" s="11">
        <v>202732.61</v>
      </c>
      <c r="N164" s="25"/>
      <c r="O164" s="4">
        <v>834.12</v>
      </c>
      <c r="P164" s="3">
        <v>4.0980000000000001E-3</v>
      </c>
    </row>
    <row r="165" spans="1:16" customFormat="1" x14ac:dyDescent="0.25">
      <c r="A165" s="2" t="s">
        <v>151</v>
      </c>
      <c r="B165" s="2" t="s">
        <v>37</v>
      </c>
      <c r="C165" s="2" t="s">
        <v>118</v>
      </c>
      <c r="D165" s="2" t="s">
        <v>117</v>
      </c>
      <c r="E165" s="2" t="s">
        <v>121</v>
      </c>
      <c r="F165" s="11">
        <v>24000</v>
      </c>
      <c r="G165" s="11">
        <v>0</v>
      </c>
      <c r="H165" s="11">
        <v>24000</v>
      </c>
      <c r="I165" s="4">
        <v>13450.89</v>
      </c>
      <c r="J165" s="4">
        <v>0</v>
      </c>
      <c r="K165" s="5">
        <v>0</v>
      </c>
      <c r="L165" s="25"/>
      <c r="M165" s="11">
        <v>13450.89</v>
      </c>
      <c r="N165" s="25"/>
      <c r="O165" s="4">
        <v>10549.11</v>
      </c>
      <c r="P165" s="3">
        <v>0.43954599999999999</v>
      </c>
    </row>
    <row r="166" spans="1:16" customFormat="1" x14ac:dyDescent="0.25">
      <c r="A166" s="2" t="s">
        <v>151</v>
      </c>
      <c r="B166" s="2" t="s">
        <v>37</v>
      </c>
      <c r="C166" s="2" t="s">
        <v>118</v>
      </c>
      <c r="D166" s="2" t="s">
        <v>117</v>
      </c>
      <c r="E166" s="2" t="s">
        <v>120</v>
      </c>
      <c r="F166" s="11">
        <v>977.76</v>
      </c>
      <c r="G166" s="11">
        <v>0</v>
      </c>
      <c r="H166" s="11">
        <v>977.76</v>
      </c>
      <c r="I166" s="4">
        <v>621.57000000000005</v>
      </c>
      <c r="J166" s="4">
        <v>0</v>
      </c>
      <c r="K166" s="5">
        <v>0</v>
      </c>
      <c r="L166" s="25"/>
      <c r="M166" s="11">
        <v>621.57000000000005</v>
      </c>
      <c r="N166" s="25"/>
      <c r="O166" s="4">
        <v>356.19</v>
      </c>
      <c r="P166" s="3">
        <v>0.364292</v>
      </c>
    </row>
    <row r="167" spans="1:16" customFormat="1" x14ac:dyDescent="0.25">
      <c r="A167" s="2" t="s">
        <v>151</v>
      </c>
      <c r="B167" s="2" t="s">
        <v>37</v>
      </c>
      <c r="C167" s="2" t="s">
        <v>118</v>
      </c>
      <c r="D167" s="2" t="s">
        <v>117</v>
      </c>
      <c r="E167" s="2" t="s">
        <v>116</v>
      </c>
      <c r="F167" s="11">
        <v>10920</v>
      </c>
      <c r="G167" s="11">
        <v>0</v>
      </c>
      <c r="H167" s="11">
        <v>10920</v>
      </c>
      <c r="I167" s="4">
        <v>8318.68</v>
      </c>
      <c r="J167" s="4">
        <v>0</v>
      </c>
      <c r="K167" s="5">
        <v>0</v>
      </c>
      <c r="L167" s="25"/>
      <c r="M167" s="11">
        <v>8318.68</v>
      </c>
      <c r="N167" s="25"/>
      <c r="O167" s="4">
        <v>2601.3200000000002</v>
      </c>
      <c r="P167" s="3">
        <v>0.23821600000000001</v>
      </c>
    </row>
    <row r="168" spans="1:16" customFormat="1" x14ac:dyDescent="0.25">
      <c r="A168" s="2" t="s">
        <v>150</v>
      </c>
      <c r="B168" s="2" t="s">
        <v>38</v>
      </c>
      <c r="C168" s="2" t="s">
        <v>118</v>
      </c>
      <c r="D168" s="2" t="s">
        <v>117</v>
      </c>
      <c r="E168" s="2" t="s">
        <v>121</v>
      </c>
      <c r="F168" s="11">
        <v>36800</v>
      </c>
      <c r="G168" s="11">
        <v>0</v>
      </c>
      <c r="H168" s="11">
        <v>36800</v>
      </c>
      <c r="I168" s="4">
        <v>16415.509999999998</v>
      </c>
      <c r="J168" s="4">
        <v>0</v>
      </c>
      <c r="K168" s="5">
        <v>0</v>
      </c>
      <c r="L168" s="25"/>
      <c r="M168" s="11">
        <v>16415.509999999998</v>
      </c>
      <c r="N168" s="25"/>
      <c r="O168" s="4">
        <v>20384.490000000002</v>
      </c>
      <c r="P168" s="3">
        <v>0.55392600000000003</v>
      </c>
    </row>
    <row r="169" spans="1:16" customFormat="1" x14ac:dyDescent="0.25">
      <c r="A169" s="2" t="s">
        <v>150</v>
      </c>
      <c r="B169" s="2" t="s">
        <v>38</v>
      </c>
      <c r="C169" s="2" t="s">
        <v>118</v>
      </c>
      <c r="D169" s="2" t="s">
        <v>117</v>
      </c>
      <c r="E169" s="2" t="s">
        <v>120</v>
      </c>
      <c r="F169" s="11">
        <v>1030.4000000000001</v>
      </c>
      <c r="G169" s="11">
        <v>0</v>
      </c>
      <c r="H169" s="11">
        <v>1030.4000000000001</v>
      </c>
      <c r="I169" s="4">
        <v>394.15</v>
      </c>
      <c r="J169" s="4">
        <v>0</v>
      </c>
      <c r="K169" s="5">
        <v>0</v>
      </c>
      <c r="L169" s="25"/>
      <c r="M169" s="11">
        <v>394.15</v>
      </c>
      <c r="N169" s="25"/>
      <c r="O169" s="4">
        <v>636.25</v>
      </c>
      <c r="P169" s="3">
        <v>0.617479</v>
      </c>
    </row>
    <row r="170" spans="1:16" customFormat="1" x14ac:dyDescent="0.25">
      <c r="A170" s="2" t="s">
        <v>149</v>
      </c>
      <c r="B170" s="2" t="s">
        <v>39</v>
      </c>
      <c r="C170" s="2" t="s">
        <v>118</v>
      </c>
      <c r="D170" s="2" t="s">
        <v>117</v>
      </c>
      <c r="E170" s="2" t="s">
        <v>121</v>
      </c>
      <c r="F170" s="11">
        <v>160147</v>
      </c>
      <c r="G170" s="11">
        <v>18600</v>
      </c>
      <c r="H170" s="11">
        <v>178747</v>
      </c>
      <c r="I170" s="4">
        <v>78338.2</v>
      </c>
      <c r="J170" s="4">
        <v>0</v>
      </c>
      <c r="K170" s="5">
        <v>0</v>
      </c>
      <c r="L170" s="25"/>
      <c r="M170" s="11">
        <v>78338.2</v>
      </c>
      <c r="N170" s="25"/>
      <c r="O170" s="4">
        <v>100408.8</v>
      </c>
      <c r="P170" s="3">
        <v>0.56173700000000004</v>
      </c>
    </row>
    <row r="171" spans="1:16" customFormat="1" x14ac:dyDescent="0.25">
      <c r="A171" s="2" t="s">
        <v>149</v>
      </c>
      <c r="B171" s="2" t="s">
        <v>39</v>
      </c>
      <c r="C171" s="2" t="s">
        <v>118</v>
      </c>
      <c r="D171" s="2" t="s">
        <v>117</v>
      </c>
      <c r="E171" s="2" t="s">
        <v>120</v>
      </c>
      <c r="F171" s="11">
        <v>5549.26</v>
      </c>
      <c r="G171" s="11">
        <v>0</v>
      </c>
      <c r="H171" s="11">
        <v>5549.26</v>
      </c>
      <c r="I171" s="4">
        <v>3020.36</v>
      </c>
      <c r="J171" s="4">
        <v>0</v>
      </c>
      <c r="K171" s="5">
        <v>0</v>
      </c>
      <c r="L171" s="25"/>
      <c r="M171" s="11">
        <v>3020.36</v>
      </c>
      <c r="N171" s="25"/>
      <c r="O171" s="4">
        <v>2528.9</v>
      </c>
      <c r="P171" s="3">
        <v>0.45571800000000001</v>
      </c>
    </row>
    <row r="172" spans="1:16" customFormat="1" x14ac:dyDescent="0.25">
      <c r="A172" s="2" t="s">
        <v>149</v>
      </c>
      <c r="B172" s="2" t="s">
        <v>39</v>
      </c>
      <c r="C172" s="2" t="s">
        <v>118</v>
      </c>
      <c r="D172" s="2" t="s">
        <v>117</v>
      </c>
      <c r="E172" s="2" t="s">
        <v>116</v>
      </c>
      <c r="F172" s="11">
        <v>38041</v>
      </c>
      <c r="G172" s="11">
        <v>-3476</v>
      </c>
      <c r="H172" s="11">
        <v>34565</v>
      </c>
      <c r="I172" s="4">
        <v>30879.65</v>
      </c>
      <c r="J172" s="4">
        <v>0</v>
      </c>
      <c r="K172" s="5">
        <v>0</v>
      </c>
      <c r="L172" s="25"/>
      <c r="M172" s="11">
        <v>30879.65</v>
      </c>
      <c r="N172" s="25"/>
      <c r="O172" s="4">
        <v>3685.35</v>
      </c>
      <c r="P172" s="3">
        <v>0.10662099999999999</v>
      </c>
    </row>
    <row r="173" spans="1:16" customFormat="1" x14ac:dyDescent="0.25">
      <c r="A173" s="2" t="s">
        <v>148</v>
      </c>
      <c r="B173" s="2" t="s">
        <v>22</v>
      </c>
      <c r="C173" s="2" t="s">
        <v>118</v>
      </c>
      <c r="D173" s="2" t="s">
        <v>117</v>
      </c>
      <c r="E173" s="2" t="s">
        <v>121</v>
      </c>
      <c r="F173" s="11">
        <v>174590</v>
      </c>
      <c r="G173" s="11">
        <v>0</v>
      </c>
      <c r="H173" s="11">
        <v>174590</v>
      </c>
      <c r="I173" s="4">
        <v>150098.29</v>
      </c>
      <c r="J173" s="4">
        <v>0</v>
      </c>
      <c r="K173" s="5">
        <v>0</v>
      </c>
      <c r="L173" s="25"/>
      <c r="M173" s="11">
        <v>150098.29</v>
      </c>
      <c r="N173" s="25"/>
      <c r="O173" s="4">
        <v>24491.71</v>
      </c>
      <c r="P173" s="3">
        <v>0.14028099999999999</v>
      </c>
    </row>
    <row r="174" spans="1:16" customFormat="1" x14ac:dyDescent="0.25">
      <c r="A174" s="2" t="s">
        <v>148</v>
      </c>
      <c r="B174" s="2" t="s">
        <v>22</v>
      </c>
      <c r="C174" s="2" t="s">
        <v>118</v>
      </c>
      <c r="D174" s="2" t="s">
        <v>117</v>
      </c>
      <c r="E174" s="2" t="s">
        <v>120</v>
      </c>
      <c r="F174" s="11">
        <v>6009.92</v>
      </c>
      <c r="G174" s="11">
        <v>0</v>
      </c>
      <c r="H174" s="11">
        <v>6009.92</v>
      </c>
      <c r="I174" s="4">
        <v>4570.41</v>
      </c>
      <c r="J174" s="4">
        <v>0</v>
      </c>
      <c r="K174" s="5">
        <v>0</v>
      </c>
      <c r="L174" s="25"/>
      <c r="M174" s="11">
        <v>4570.41</v>
      </c>
      <c r="N174" s="25"/>
      <c r="O174" s="4">
        <v>1439.51</v>
      </c>
      <c r="P174" s="3">
        <v>0.23952200000000001</v>
      </c>
    </row>
    <row r="175" spans="1:16" customFormat="1" x14ac:dyDescent="0.25">
      <c r="A175" s="2" t="s">
        <v>148</v>
      </c>
      <c r="B175" s="2" t="s">
        <v>22</v>
      </c>
      <c r="C175" s="2" t="s">
        <v>118</v>
      </c>
      <c r="D175" s="2" t="s">
        <v>117</v>
      </c>
      <c r="E175" s="2" t="s">
        <v>116</v>
      </c>
      <c r="F175" s="11">
        <v>40050</v>
      </c>
      <c r="G175" s="11">
        <v>-24510.34</v>
      </c>
      <c r="H175" s="11">
        <v>15539.66</v>
      </c>
      <c r="I175" s="4">
        <v>14032.66</v>
      </c>
      <c r="J175" s="4">
        <v>0</v>
      </c>
      <c r="K175" s="5">
        <v>0</v>
      </c>
      <c r="L175" s="25"/>
      <c r="M175" s="11">
        <v>14032.66</v>
      </c>
      <c r="N175" s="25"/>
      <c r="O175" s="4">
        <v>1507</v>
      </c>
      <c r="P175" s="3">
        <v>9.6977999999999995E-2</v>
      </c>
    </row>
    <row r="176" spans="1:16" customFormat="1" x14ac:dyDescent="0.25">
      <c r="A176" s="2" t="s">
        <v>147</v>
      </c>
      <c r="B176" s="2" t="s">
        <v>40</v>
      </c>
      <c r="C176" s="2" t="s">
        <v>118</v>
      </c>
      <c r="D176" s="2" t="s">
        <v>117</v>
      </c>
      <c r="E176" s="2" t="s">
        <v>121</v>
      </c>
      <c r="F176" s="11">
        <v>13800</v>
      </c>
      <c r="G176" s="11">
        <v>-506.27</v>
      </c>
      <c r="H176" s="11">
        <v>13293.73</v>
      </c>
      <c r="I176" s="4">
        <v>4861.49</v>
      </c>
      <c r="J176" s="4">
        <v>0</v>
      </c>
      <c r="K176" s="5">
        <v>0</v>
      </c>
      <c r="L176" s="25"/>
      <c r="M176" s="11">
        <v>4861.49</v>
      </c>
      <c r="N176" s="25"/>
      <c r="O176" s="4">
        <v>8432.24</v>
      </c>
      <c r="P176" s="3">
        <v>0.63430200000000003</v>
      </c>
    </row>
    <row r="177" spans="1:16" customFormat="1" x14ac:dyDescent="0.25">
      <c r="A177" s="2" t="s">
        <v>147</v>
      </c>
      <c r="B177" s="2" t="s">
        <v>40</v>
      </c>
      <c r="C177" s="2" t="s">
        <v>118</v>
      </c>
      <c r="D177" s="2" t="s">
        <v>117</v>
      </c>
      <c r="E177" s="2" t="s">
        <v>120</v>
      </c>
      <c r="F177" s="11">
        <v>1840.94</v>
      </c>
      <c r="G177" s="11">
        <v>0</v>
      </c>
      <c r="H177" s="11">
        <v>1840.94</v>
      </c>
      <c r="I177" s="4">
        <v>1500.02</v>
      </c>
      <c r="J177" s="4">
        <v>0</v>
      </c>
      <c r="K177" s="5">
        <v>0</v>
      </c>
      <c r="L177" s="25"/>
      <c r="M177" s="11">
        <v>1500.02</v>
      </c>
      <c r="N177" s="25"/>
      <c r="O177" s="4">
        <v>340.92</v>
      </c>
      <c r="P177" s="3">
        <v>0.18518799999999999</v>
      </c>
    </row>
    <row r="178" spans="1:16" customFormat="1" x14ac:dyDescent="0.25">
      <c r="A178" s="2" t="s">
        <v>147</v>
      </c>
      <c r="B178" s="2" t="s">
        <v>40</v>
      </c>
      <c r="C178" s="2" t="s">
        <v>118</v>
      </c>
      <c r="D178" s="2" t="s">
        <v>117</v>
      </c>
      <c r="E178" s="2" t="s">
        <v>125</v>
      </c>
      <c r="F178" s="11">
        <v>51947.86</v>
      </c>
      <c r="G178" s="11">
        <v>506.27</v>
      </c>
      <c r="H178" s="11">
        <v>52454.13</v>
      </c>
      <c r="I178" s="4">
        <v>52454.16</v>
      </c>
      <c r="J178" s="4">
        <v>0</v>
      </c>
      <c r="K178" s="5">
        <v>0</v>
      </c>
      <c r="L178" s="25"/>
      <c r="M178" s="11">
        <v>52454.16</v>
      </c>
      <c r="N178" s="25"/>
      <c r="O178" s="4">
        <v>-0.03</v>
      </c>
      <c r="P178" s="3">
        <v>-9.9999999999999995E-7</v>
      </c>
    </row>
    <row r="179" spans="1:16" customFormat="1" x14ac:dyDescent="0.25">
      <c r="A179" s="2" t="s">
        <v>146</v>
      </c>
      <c r="B179" s="2" t="s">
        <v>41</v>
      </c>
      <c r="C179" s="2" t="s">
        <v>118</v>
      </c>
      <c r="D179" s="2" t="s">
        <v>117</v>
      </c>
      <c r="E179" s="2" t="s">
        <v>121</v>
      </c>
      <c r="F179" s="11">
        <v>13985</v>
      </c>
      <c r="G179" s="11">
        <v>0</v>
      </c>
      <c r="H179" s="11">
        <v>13985</v>
      </c>
      <c r="I179" s="4">
        <v>8315.5</v>
      </c>
      <c r="J179" s="4">
        <v>0</v>
      </c>
      <c r="K179" s="5">
        <v>0</v>
      </c>
      <c r="L179" s="25"/>
      <c r="M179" s="11">
        <v>8315.5</v>
      </c>
      <c r="N179" s="25"/>
      <c r="O179" s="4">
        <v>5669.5</v>
      </c>
      <c r="P179" s="3">
        <v>0.40539900000000001</v>
      </c>
    </row>
    <row r="180" spans="1:16" customFormat="1" x14ac:dyDescent="0.25">
      <c r="A180" s="2" t="s">
        <v>146</v>
      </c>
      <c r="B180" s="2" t="s">
        <v>41</v>
      </c>
      <c r="C180" s="2" t="s">
        <v>118</v>
      </c>
      <c r="D180" s="2" t="s">
        <v>117</v>
      </c>
      <c r="E180" s="2" t="s">
        <v>120</v>
      </c>
      <c r="F180" s="11">
        <v>391.58</v>
      </c>
      <c r="G180" s="11">
        <v>0</v>
      </c>
      <c r="H180" s="11">
        <v>391.58</v>
      </c>
      <c r="I180" s="4">
        <v>232.83</v>
      </c>
      <c r="J180" s="4">
        <v>0</v>
      </c>
      <c r="K180" s="5">
        <v>0</v>
      </c>
      <c r="L180" s="25"/>
      <c r="M180" s="11">
        <v>232.83</v>
      </c>
      <c r="N180" s="25"/>
      <c r="O180" s="4">
        <v>158.75</v>
      </c>
      <c r="P180" s="3">
        <v>0.40540900000000002</v>
      </c>
    </row>
    <row r="181" spans="1:16" customFormat="1" x14ac:dyDescent="0.25">
      <c r="A181" s="2" t="s">
        <v>145</v>
      </c>
      <c r="B181" s="2" t="s">
        <v>42</v>
      </c>
      <c r="C181" s="2" t="s">
        <v>118</v>
      </c>
      <c r="D181" s="2" t="s">
        <v>117</v>
      </c>
      <c r="E181" s="2" t="s">
        <v>121</v>
      </c>
      <c r="F181" s="11">
        <v>20020</v>
      </c>
      <c r="G181" s="11">
        <v>-1200</v>
      </c>
      <c r="H181" s="11">
        <v>18820</v>
      </c>
      <c r="I181" s="4">
        <v>17467.689999999999</v>
      </c>
      <c r="J181" s="4">
        <v>0</v>
      </c>
      <c r="K181" s="5">
        <v>0</v>
      </c>
      <c r="L181" s="25"/>
      <c r="M181" s="11">
        <v>17467.689999999999</v>
      </c>
      <c r="N181" s="25"/>
      <c r="O181" s="4">
        <v>1352.31</v>
      </c>
      <c r="P181" s="3">
        <v>7.1855000000000002E-2</v>
      </c>
    </row>
    <row r="182" spans="1:16" customFormat="1" x14ac:dyDescent="0.25">
      <c r="A182" s="2" t="s">
        <v>145</v>
      </c>
      <c r="B182" s="2" t="s">
        <v>42</v>
      </c>
      <c r="C182" s="2" t="s">
        <v>118</v>
      </c>
      <c r="D182" s="2" t="s">
        <v>117</v>
      </c>
      <c r="E182" s="2" t="s">
        <v>120</v>
      </c>
      <c r="F182" s="11">
        <v>4569.58</v>
      </c>
      <c r="G182" s="11">
        <v>0</v>
      </c>
      <c r="H182" s="11">
        <v>4569.58</v>
      </c>
      <c r="I182" s="4">
        <v>3956.76</v>
      </c>
      <c r="J182" s="4">
        <v>0</v>
      </c>
      <c r="K182" s="5">
        <v>0</v>
      </c>
      <c r="L182" s="25"/>
      <c r="M182" s="11">
        <v>3956.76</v>
      </c>
      <c r="N182" s="25"/>
      <c r="O182" s="4">
        <v>612.82000000000005</v>
      </c>
      <c r="P182" s="3">
        <v>0.13410900000000001</v>
      </c>
    </row>
    <row r="183" spans="1:16" customFormat="1" x14ac:dyDescent="0.25">
      <c r="A183" s="2" t="s">
        <v>145</v>
      </c>
      <c r="B183" s="2" t="s">
        <v>42</v>
      </c>
      <c r="C183" s="2" t="s">
        <v>118</v>
      </c>
      <c r="D183" s="2" t="s">
        <v>117</v>
      </c>
      <c r="E183" s="2" t="s">
        <v>116</v>
      </c>
      <c r="F183" s="11">
        <v>6900</v>
      </c>
      <c r="G183" s="11">
        <v>1200</v>
      </c>
      <c r="H183" s="11">
        <v>8100</v>
      </c>
      <c r="I183" s="4">
        <v>7195</v>
      </c>
      <c r="J183" s="4">
        <v>0</v>
      </c>
      <c r="K183" s="5">
        <v>0</v>
      </c>
      <c r="L183" s="25"/>
      <c r="M183" s="11">
        <v>7195</v>
      </c>
      <c r="N183" s="25"/>
      <c r="O183" s="4">
        <v>905</v>
      </c>
      <c r="P183" s="3">
        <v>0.11172799999999999</v>
      </c>
    </row>
    <row r="184" spans="1:16" customFormat="1" x14ac:dyDescent="0.25">
      <c r="A184" s="2" t="s">
        <v>145</v>
      </c>
      <c r="B184" s="2" t="s">
        <v>42</v>
      </c>
      <c r="C184" s="2" t="s">
        <v>118</v>
      </c>
      <c r="D184" s="2" t="s">
        <v>117</v>
      </c>
      <c r="E184" s="2" t="s">
        <v>125</v>
      </c>
      <c r="F184" s="11">
        <v>136279.38</v>
      </c>
      <c r="G184" s="11">
        <v>0</v>
      </c>
      <c r="H184" s="11">
        <v>136279.38</v>
      </c>
      <c r="I184" s="4">
        <v>131823.95000000001</v>
      </c>
      <c r="J184" s="4">
        <v>0</v>
      </c>
      <c r="K184" s="5">
        <v>0</v>
      </c>
      <c r="L184" s="25"/>
      <c r="M184" s="11">
        <v>131823.95000000001</v>
      </c>
      <c r="N184" s="25"/>
      <c r="O184" s="4">
        <v>4455.43</v>
      </c>
      <c r="P184" s="3">
        <v>3.2693E-2</v>
      </c>
    </row>
    <row r="185" spans="1:16" customFormat="1" x14ac:dyDescent="0.25">
      <c r="A185" s="2" t="s">
        <v>144</v>
      </c>
      <c r="B185" s="2" t="s">
        <v>43</v>
      </c>
      <c r="C185" s="2" t="s">
        <v>118</v>
      </c>
      <c r="D185" s="2" t="s">
        <v>117</v>
      </c>
      <c r="E185" s="2" t="s">
        <v>121</v>
      </c>
      <c r="F185" s="11">
        <v>7782</v>
      </c>
      <c r="G185" s="11">
        <v>0</v>
      </c>
      <c r="H185" s="11">
        <v>7782</v>
      </c>
      <c r="I185" s="4">
        <v>2802.77</v>
      </c>
      <c r="J185" s="4">
        <v>0</v>
      </c>
      <c r="K185" s="5">
        <v>0</v>
      </c>
      <c r="L185" s="25"/>
      <c r="M185" s="11">
        <v>2802.77</v>
      </c>
      <c r="N185" s="25"/>
      <c r="O185" s="4">
        <v>4979.2299999999996</v>
      </c>
      <c r="P185" s="3">
        <v>0.63983900000000005</v>
      </c>
    </row>
    <row r="186" spans="1:16" customFormat="1" x14ac:dyDescent="0.25">
      <c r="A186" s="2" t="s">
        <v>144</v>
      </c>
      <c r="B186" s="2" t="s">
        <v>43</v>
      </c>
      <c r="C186" s="2" t="s">
        <v>118</v>
      </c>
      <c r="D186" s="2" t="s">
        <v>117</v>
      </c>
      <c r="E186" s="2" t="s">
        <v>120</v>
      </c>
      <c r="F186" s="11">
        <v>217.9</v>
      </c>
      <c r="G186" s="11">
        <v>0</v>
      </c>
      <c r="H186" s="11">
        <v>217.9</v>
      </c>
      <c r="I186" s="4">
        <v>75.680000000000007</v>
      </c>
      <c r="J186" s="4">
        <v>0</v>
      </c>
      <c r="K186" s="5">
        <v>0</v>
      </c>
      <c r="L186" s="25"/>
      <c r="M186" s="11">
        <v>75.680000000000007</v>
      </c>
      <c r="N186" s="25"/>
      <c r="O186" s="4">
        <v>142.22</v>
      </c>
      <c r="P186" s="3">
        <v>0.65268499999999996</v>
      </c>
    </row>
    <row r="187" spans="1:16" customFormat="1" x14ac:dyDescent="0.25">
      <c r="A187" s="2" t="s">
        <v>143</v>
      </c>
      <c r="B187" s="2" t="s">
        <v>44</v>
      </c>
      <c r="C187" s="2" t="s">
        <v>118</v>
      </c>
      <c r="D187" s="2" t="s">
        <v>117</v>
      </c>
      <c r="E187" s="2" t="s">
        <v>121</v>
      </c>
      <c r="F187" s="11">
        <v>60000</v>
      </c>
      <c r="G187" s="11">
        <v>136145.34</v>
      </c>
      <c r="H187" s="11">
        <v>196145.34</v>
      </c>
      <c r="I187" s="4">
        <v>19066.48</v>
      </c>
      <c r="J187" s="4">
        <v>0</v>
      </c>
      <c r="K187" s="5">
        <v>0</v>
      </c>
      <c r="L187" s="25"/>
      <c r="M187" s="11">
        <v>19066.48</v>
      </c>
      <c r="N187" s="25"/>
      <c r="O187" s="4">
        <v>177078.86</v>
      </c>
      <c r="P187" s="3">
        <v>0.90279399999999999</v>
      </c>
    </row>
    <row r="188" spans="1:16" customFormat="1" x14ac:dyDescent="0.25">
      <c r="A188" s="2" t="s">
        <v>143</v>
      </c>
      <c r="B188" s="2" t="s">
        <v>44</v>
      </c>
      <c r="C188" s="2" t="s">
        <v>118</v>
      </c>
      <c r="D188" s="2" t="s">
        <v>117</v>
      </c>
      <c r="E188" s="2" t="s">
        <v>120</v>
      </c>
      <c r="F188" s="11">
        <v>1680</v>
      </c>
      <c r="G188" s="11">
        <v>0</v>
      </c>
      <c r="H188" s="11">
        <v>1680</v>
      </c>
      <c r="I188" s="4">
        <v>586.46</v>
      </c>
      <c r="J188" s="4">
        <v>0</v>
      </c>
      <c r="K188" s="5">
        <v>0</v>
      </c>
      <c r="L188" s="25"/>
      <c r="M188" s="11">
        <v>586.46</v>
      </c>
      <c r="N188" s="25"/>
      <c r="O188" s="4">
        <v>1093.54</v>
      </c>
      <c r="P188" s="3">
        <v>0.65091699999999997</v>
      </c>
    </row>
    <row r="189" spans="1:16" customFormat="1" x14ac:dyDescent="0.25">
      <c r="A189" s="2" t="s">
        <v>142</v>
      </c>
      <c r="B189" s="2" t="s">
        <v>45</v>
      </c>
      <c r="C189" s="2" t="s">
        <v>118</v>
      </c>
      <c r="D189" s="2" t="s">
        <v>117</v>
      </c>
      <c r="E189" s="2" t="s">
        <v>121</v>
      </c>
      <c r="F189" s="11">
        <v>30100</v>
      </c>
      <c r="G189" s="11">
        <v>0</v>
      </c>
      <c r="H189" s="11">
        <v>30100</v>
      </c>
      <c r="I189" s="4">
        <v>23062.42</v>
      </c>
      <c r="J189" s="4">
        <v>0</v>
      </c>
      <c r="K189" s="5">
        <v>0</v>
      </c>
      <c r="L189" s="25"/>
      <c r="M189" s="11">
        <v>23062.42</v>
      </c>
      <c r="N189" s="25"/>
      <c r="O189" s="4">
        <v>7037.58</v>
      </c>
      <c r="P189" s="3">
        <v>0.23380699999999999</v>
      </c>
    </row>
    <row r="190" spans="1:16" customFormat="1" x14ac:dyDescent="0.25">
      <c r="A190" s="2" t="s">
        <v>142</v>
      </c>
      <c r="B190" s="2" t="s">
        <v>45</v>
      </c>
      <c r="C190" s="2" t="s">
        <v>118</v>
      </c>
      <c r="D190" s="2" t="s">
        <v>117</v>
      </c>
      <c r="E190" s="2" t="s">
        <v>120</v>
      </c>
      <c r="F190" s="11">
        <v>1928.95</v>
      </c>
      <c r="G190" s="11">
        <v>0</v>
      </c>
      <c r="H190" s="11">
        <v>1928.95</v>
      </c>
      <c r="I190" s="4">
        <v>1127.3800000000001</v>
      </c>
      <c r="J190" s="4">
        <v>0</v>
      </c>
      <c r="K190" s="5">
        <v>0</v>
      </c>
      <c r="L190" s="25"/>
      <c r="M190" s="11">
        <v>1127.3800000000001</v>
      </c>
      <c r="N190" s="25"/>
      <c r="O190" s="4">
        <v>801.57</v>
      </c>
      <c r="P190" s="3">
        <v>0.415547</v>
      </c>
    </row>
    <row r="191" spans="1:16" customFormat="1" x14ac:dyDescent="0.25">
      <c r="A191" s="2" t="s">
        <v>142</v>
      </c>
      <c r="B191" s="2" t="s">
        <v>45</v>
      </c>
      <c r="C191" s="2" t="s">
        <v>118</v>
      </c>
      <c r="D191" s="2" t="s">
        <v>117</v>
      </c>
      <c r="E191" s="2" t="s">
        <v>116</v>
      </c>
      <c r="F191" s="11">
        <v>38791</v>
      </c>
      <c r="G191" s="11">
        <v>-6546</v>
      </c>
      <c r="H191" s="11">
        <v>32245</v>
      </c>
      <c r="I191" s="4">
        <v>18958.64</v>
      </c>
      <c r="J191" s="4">
        <v>0</v>
      </c>
      <c r="K191" s="5">
        <v>0</v>
      </c>
      <c r="L191" s="25"/>
      <c r="M191" s="11">
        <v>18958.64</v>
      </c>
      <c r="N191" s="25"/>
      <c r="O191" s="4">
        <v>13286.36</v>
      </c>
      <c r="P191" s="3">
        <v>0.41204400000000002</v>
      </c>
    </row>
    <row r="192" spans="1:16" customFormat="1" x14ac:dyDescent="0.25">
      <c r="A192" s="2" t="s">
        <v>141</v>
      </c>
      <c r="B192" s="2" t="s">
        <v>46</v>
      </c>
      <c r="C192" s="2" t="s">
        <v>118</v>
      </c>
      <c r="D192" s="2" t="s">
        <v>117</v>
      </c>
      <c r="E192" s="2" t="s">
        <v>121</v>
      </c>
      <c r="F192" s="11">
        <v>40000</v>
      </c>
      <c r="G192" s="11">
        <v>0</v>
      </c>
      <c r="H192" s="11">
        <v>40000</v>
      </c>
      <c r="I192" s="4">
        <v>287.48</v>
      </c>
      <c r="J192" s="4">
        <v>0</v>
      </c>
      <c r="K192" s="5">
        <v>0</v>
      </c>
      <c r="L192" s="25"/>
      <c r="M192" s="11">
        <v>287.48</v>
      </c>
      <c r="N192" s="25"/>
      <c r="O192" s="4">
        <v>39712.519999999997</v>
      </c>
      <c r="P192" s="3">
        <v>0.99281299999999995</v>
      </c>
    </row>
    <row r="193" spans="1:16" customFormat="1" x14ac:dyDescent="0.25">
      <c r="A193" s="2" t="s">
        <v>141</v>
      </c>
      <c r="B193" s="2" t="s">
        <v>46</v>
      </c>
      <c r="C193" s="2" t="s">
        <v>118</v>
      </c>
      <c r="D193" s="2" t="s">
        <v>117</v>
      </c>
      <c r="E193" s="2" t="s">
        <v>120</v>
      </c>
      <c r="F193" s="11">
        <v>1120</v>
      </c>
      <c r="G193" s="11">
        <v>0</v>
      </c>
      <c r="H193" s="11">
        <v>1120</v>
      </c>
      <c r="I193" s="4">
        <v>8.0500000000000007</v>
      </c>
      <c r="J193" s="4">
        <v>0</v>
      </c>
      <c r="K193" s="5">
        <v>0</v>
      </c>
      <c r="L193" s="25"/>
      <c r="M193" s="11">
        <v>8.0500000000000007</v>
      </c>
      <c r="N193" s="25"/>
      <c r="O193" s="4">
        <v>1111.95</v>
      </c>
      <c r="P193" s="3">
        <v>0.99281299999999995</v>
      </c>
    </row>
    <row r="194" spans="1:16" customFormat="1" x14ac:dyDescent="0.25">
      <c r="A194" s="2" t="s">
        <v>140</v>
      </c>
      <c r="B194" s="2" t="s">
        <v>47</v>
      </c>
      <c r="C194" s="2" t="s">
        <v>118</v>
      </c>
      <c r="D194" s="2" t="s">
        <v>117</v>
      </c>
      <c r="E194" s="2" t="s">
        <v>121</v>
      </c>
      <c r="F194" s="11">
        <v>6300</v>
      </c>
      <c r="G194" s="11">
        <v>1500</v>
      </c>
      <c r="H194" s="11">
        <v>7800</v>
      </c>
      <c r="I194" s="4">
        <v>7119.83</v>
      </c>
      <c r="J194" s="4">
        <v>0</v>
      </c>
      <c r="K194" s="5">
        <v>0</v>
      </c>
      <c r="L194" s="25"/>
      <c r="M194" s="11">
        <v>7119.83</v>
      </c>
      <c r="N194" s="25"/>
      <c r="O194" s="4">
        <v>680.17</v>
      </c>
      <c r="P194" s="3">
        <v>8.7201000000000001E-2</v>
      </c>
    </row>
    <row r="195" spans="1:16" customFormat="1" x14ac:dyDescent="0.25">
      <c r="A195" s="2" t="s">
        <v>140</v>
      </c>
      <c r="B195" s="2" t="s">
        <v>47</v>
      </c>
      <c r="C195" s="2" t="s">
        <v>118</v>
      </c>
      <c r="D195" s="2" t="s">
        <v>117</v>
      </c>
      <c r="E195" s="2" t="s">
        <v>120</v>
      </c>
      <c r="F195" s="11">
        <v>6140.49</v>
      </c>
      <c r="G195" s="11">
        <v>0</v>
      </c>
      <c r="H195" s="11">
        <v>6140.49</v>
      </c>
      <c r="I195" s="4">
        <v>4755.84</v>
      </c>
      <c r="J195" s="4">
        <v>0</v>
      </c>
      <c r="K195" s="5">
        <v>0</v>
      </c>
      <c r="L195" s="25"/>
      <c r="M195" s="11">
        <v>4755.84</v>
      </c>
      <c r="N195" s="25"/>
      <c r="O195" s="4">
        <v>1384.65</v>
      </c>
      <c r="P195" s="3">
        <v>0.225495</v>
      </c>
    </row>
    <row r="196" spans="1:16" customFormat="1" x14ac:dyDescent="0.25">
      <c r="A196" s="2" t="s">
        <v>140</v>
      </c>
      <c r="B196" s="2" t="s">
        <v>47</v>
      </c>
      <c r="C196" s="2" t="s">
        <v>118</v>
      </c>
      <c r="D196" s="2" t="s">
        <v>117</v>
      </c>
      <c r="E196" s="2" t="s">
        <v>116</v>
      </c>
      <c r="F196" s="11">
        <v>6560</v>
      </c>
      <c r="G196" s="11">
        <v>11347.13</v>
      </c>
      <c r="H196" s="11">
        <v>17907.13</v>
      </c>
      <c r="I196" s="4">
        <v>17907.13</v>
      </c>
      <c r="J196" s="4">
        <v>0</v>
      </c>
      <c r="K196" s="5">
        <v>0</v>
      </c>
      <c r="L196" s="25"/>
      <c r="M196" s="11">
        <v>17907.13</v>
      </c>
      <c r="N196" s="25"/>
      <c r="O196" s="4">
        <v>0</v>
      </c>
      <c r="P196" s="3">
        <v>0</v>
      </c>
    </row>
    <row r="197" spans="1:16" customFormat="1" x14ac:dyDescent="0.25">
      <c r="A197" s="2" t="s">
        <v>140</v>
      </c>
      <c r="B197" s="2" t="s">
        <v>47</v>
      </c>
      <c r="C197" s="2" t="s">
        <v>118</v>
      </c>
      <c r="D197" s="2" t="s">
        <v>117</v>
      </c>
      <c r="E197" s="2" t="s">
        <v>125</v>
      </c>
      <c r="F197" s="11">
        <v>206443.23</v>
      </c>
      <c r="G197" s="11">
        <v>-26847.13</v>
      </c>
      <c r="H197" s="11">
        <v>179596.1</v>
      </c>
      <c r="I197" s="4">
        <v>159397.29999999999</v>
      </c>
      <c r="J197" s="4">
        <v>0</v>
      </c>
      <c r="K197" s="5">
        <v>0</v>
      </c>
      <c r="L197" s="25"/>
      <c r="M197" s="11">
        <v>159397.29999999999</v>
      </c>
      <c r="N197" s="25"/>
      <c r="O197" s="4">
        <v>20198.8</v>
      </c>
      <c r="P197" s="3">
        <v>0.112468</v>
      </c>
    </row>
    <row r="198" spans="1:16" customFormat="1" x14ac:dyDescent="0.25">
      <c r="A198" s="2" t="s">
        <v>139</v>
      </c>
      <c r="B198" s="2" t="s">
        <v>48</v>
      </c>
      <c r="C198" s="2" t="s">
        <v>118</v>
      </c>
      <c r="D198" s="2" t="s">
        <v>117</v>
      </c>
      <c r="E198" s="2" t="s">
        <v>121</v>
      </c>
      <c r="F198" s="11">
        <v>4000</v>
      </c>
      <c r="G198" s="11">
        <v>0</v>
      </c>
      <c r="H198" s="11">
        <v>4000</v>
      </c>
      <c r="I198" s="4">
        <v>2617.94</v>
      </c>
      <c r="J198" s="4">
        <v>0</v>
      </c>
      <c r="K198" s="5">
        <v>0</v>
      </c>
      <c r="L198" s="25"/>
      <c r="M198" s="11">
        <v>2617.94</v>
      </c>
      <c r="N198" s="25"/>
      <c r="O198" s="4">
        <v>1382.06</v>
      </c>
      <c r="P198" s="3">
        <v>0.34551500000000002</v>
      </c>
    </row>
    <row r="199" spans="1:16" customFormat="1" x14ac:dyDescent="0.25">
      <c r="A199" s="2" t="s">
        <v>139</v>
      </c>
      <c r="B199" s="2" t="s">
        <v>48</v>
      </c>
      <c r="C199" s="2" t="s">
        <v>118</v>
      </c>
      <c r="D199" s="2" t="s">
        <v>117</v>
      </c>
      <c r="E199" s="2" t="s">
        <v>120</v>
      </c>
      <c r="F199" s="11">
        <v>660.1</v>
      </c>
      <c r="G199" s="11">
        <v>0</v>
      </c>
      <c r="H199" s="11">
        <v>660.1</v>
      </c>
      <c r="I199" s="4">
        <v>272.91000000000003</v>
      </c>
      <c r="J199" s="4">
        <v>0</v>
      </c>
      <c r="K199" s="5">
        <v>0</v>
      </c>
      <c r="L199" s="25"/>
      <c r="M199" s="11">
        <v>272.91000000000003</v>
      </c>
      <c r="N199" s="25"/>
      <c r="O199" s="4">
        <v>387.19</v>
      </c>
      <c r="P199" s="3">
        <v>0.58656299999999995</v>
      </c>
    </row>
    <row r="200" spans="1:16" customFormat="1" x14ac:dyDescent="0.25">
      <c r="A200" s="2" t="s">
        <v>139</v>
      </c>
      <c r="B200" s="2" t="s">
        <v>48</v>
      </c>
      <c r="C200" s="2" t="s">
        <v>118</v>
      </c>
      <c r="D200" s="2" t="s">
        <v>117</v>
      </c>
      <c r="E200" s="2" t="s">
        <v>116</v>
      </c>
      <c r="F200" s="11">
        <v>19575</v>
      </c>
      <c r="G200" s="11">
        <v>-5037</v>
      </c>
      <c r="H200" s="11">
        <v>14538</v>
      </c>
      <c r="I200" s="4">
        <v>7587.92</v>
      </c>
      <c r="J200" s="4">
        <v>0</v>
      </c>
      <c r="K200" s="5">
        <v>0</v>
      </c>
      <c r="L200" s="25"/>
      <c r="M200" s="11">
        <v>7587.92</v>
      </c>
      <c r="N200" s="25"/>
      <c r="O200" s="4">
        <v>6950.08</v>
      </c>
      <c r="P200" s="3">
        <v>0.47806300000000002</v>
      </c>
    </row>
    <row r="201" spans="1:16" customFormat="1" x14ac:dyDescent="0.25">
      <c r="A201" s="2" t="s">
        <v>138</v>
      </c>
      <c r="B201" s="2" t="s">
        <v>49</v>
      </c>
      <c r="C201" s="2" t="s">
        <v>118</v>
      </c>
      <c r="D201" s="2" t="s">
        <v>117</v>
      </c>
      <c r="E201" s="2" t="s">
        <v>121</v>
      </c>
      <c r="F201" s="11">
        <v>1900</v>
      </c>
      <c r="G201" s="11">
        <v>0</v>
      </c>
      <c r="H201" s="11">
        <v>1900</v>
      </c>
      <c r="I201" s="4">
        <v>695</v>
      </c>
      <c r="J201" s="4">
        <v>0</v>
      </c>
      <c r="K201" s="5">
        <v>0</v>
      </c>
      <c r="L201" s="25"/>
      <c r="M201" s="11">
        <v>695</v>
      </c>
      <c r="N201" s="25"/>
      <c r="O201" s="4">
        <v>1205</v>
      </c>
      <c r="P201" s="3">
        <v>0.63421099999999997</v>
      </c>
    </row>
    <row r="202" spans="1:16" customFormat="1" x14ac:dyDescent="0.25">
      <c r="A202" s="2" t="s">
        <v>138</v>
      </c>
      <c r="B202" s="2" t="s">
        <v>49</v>
      </c>
      <c r="C202" s="2" t="s">
        <v>118</v>
      </c>
      <c r="D202" s="2" t="s">
        <v>117</v>
      </c>
      <c r="E202" s="2" t="s">
        <v>120</v>
      </c>
      <c r="F202" s="11">
        <v>188.66</v>
      </c>
      <c r="G202" s="11">
        <v>0</v>
      </c>
      <c r="H202" s="11">
        <v>188.66</v>
      </c>
      <c r="I202" s="4">
        <v>122.7</v>
      </c>
      <c r="J202" s="4">
        <v>0</v>
      </c>
      <c r="K202" s="5">
        <v>0</v>
      </c>
      <c r="L202" s="25"/>
      <c r="M202" s="11">
        <v>122.7</v>
      </c>
      <c r="N202" s="25"/>
      <c r="O202" s="4">
        <v>65.959999999999994</v>
      </c>
      <c r="P202" s="3">
        <v>0.34962399999999999</v>
      </c>
    </row>
    <row r="203" spans="1:16" customFormat="1" x14ac:dyDescent="0.25">
      <c r="A203" s="2" t="s">
        <v>138</v>
      </c>
      <c r="B203" s="2" t="s">
        <v>49</v>
      </c>
      <c r="C203" s="2" t="s">
        <v>118</v>
      </c>
      <c r="D203" s="2" t="s">
        <v>117</v>
      </c>
      <c r="E203" s="2" t="s">
        <v>116</v>
      </c>
      <c r="F203" s="11">
        <v>4838</v>
      </c>
      <c r="G203" s="11">
        <v>0</v>
      </c>
      <c r="H203" s="11">
        <v>4838</v>
      </c>
      <c r="I203" s="4">
        <v>3687.25</v>
      </c>
      <c r="J203" s="4">
        <v>0</v>
      </c>
      <c r="K203" s="5">
        <v>0</v>
      </c>
      <c r="L203" s="25"/>
      <c r="M203" s="11">
        <v>3687.25</v>
      </c>
      <c r="N203" s="25"/>
      <c r="O203" s="4">
        <v>1150.75</v>
      </c>
      <c r="P203" s="3">
        <v>0.23785700000000001</v>
      </c>
    </row>
    <row r="204" spans="1:16" customFormat="1" x14ac:dyDescent="0.25">
      <c r="A204" s="2" t="s">
        <v>137</v>
      </c>
      <c r="B204" s="2" t="s">
        <v>50</v>
      </c>
      <c r="C204" s="2" t="s">
        <v>118</v>
      </c>
      <c r="D204" s="2" t="s">
        <v>117</v>
      </c>
      <c r="E204" s="2" t="s">
        <v>121</v>
      </c>
      <c r="F204" s="11">
        <v>35000</v>
      </c>
      <c r="G204" s="11">
        <v>0</v>
      </c>
      <c r="H204" s="11">
        <v>35000</v>
      </c>
      <c r="I204" s="4">
        <v>26030.05</v>
      </c>
      <c r="J204" s="4">
        <v>0</v>
      </c>
      <c r="K204" s="5">
        <v>0</v>
      </c>
      <c r="L204" s="25"/>
      <c r="M204" s="11">
        <v>26030.05</v>
      </c>
      <c r="N204" s="25"/>
      <c r="O204" s="4">
        <v>8969.9500000000007</v>
      </c>
      <c r="P204" s="3">
        <v>0.25628400000000001</v>
      </c>
    </row>
    <row r="205" spans="1:16" customFormat="1" x14ac:dyDescent="0.25">
      <c r="A205" s="2" t="s">
        <v>137</v>
      </c>
      <c r="B205" s="2" t="s">
        <v>50</v>
      </c>
      <c r="C205" s="2" t="s">
        <v>118</v>
      </c>
      <c r="D205" s="2" t="s">
        <v>117</v>
      </c>
      <c r="E205" s="2" t="s">
        <v>120</v>
      </c>
      <c r="F205" s="11">
        <v>2038.4</v>
      </c>
      <c r="G205" s="11">
        <v>0</v>
      </c>
      <c r="H205" s="11">
        <v>2038.4</v>
      </c>
      <c r="I205" s="4">
        <v>1649.12</v>
      </c>
      <c r="J205" s="4">
        <v>0</v>
      </c>
      <c r="K205" s="5">
        <v>0</v>
      </c>
      <c r="L205" s="25"/>
      <c r="M205" s="11">
        <v>1649.12</v>
      </c>
      <c r="N205" s="25"/>
      <c r="O205" s="4">
        <v>389.28</v>
      </c>
      <c r="P205" s="3">
        <v>0.190973</v>
      </c>
    </row>
    <row r="206" spans="1:16" customFormat="1" x14ac:dyDescent="0.25">
      <c r="A206" s="2" t="s">
        <v>137</v>
      </c>
      <c r="B206" s="2" t="s">
        <v>50</v>
      </c>
      <c r="C206" s="2" t="s">
        <v>118</v>
      </c>
      <c r="D206" s="2" t="s">
        <v>117</v>
      </c>
      <c r="E206" s="2" t="s">
        <v>116</v>
      </c>
      <c r="F206" s="11">
        <v>37800</v>
      </c>
      <c r="G206" s="11">
        <v>0</v>
      </c>
      <c r="H206" s="11">
        <v>37800</v>
      </c>
      <c r="I206" s="4">
        <v>35703.75</v>
      </c>
      <c r="J206" s="4">
        <v>0</v>
      </c>
      <c r="K206" s="5">
        <v>0</v>
      </c>
      <c r="L206" s="25"/>
      <c r="M206" s="11">
        <v>35703.75</v>
      </c>
      <c r="N206" s="25"/>
      <c r="O206" s="4">
        <v>2096.25</v>
      </c>
      <c r="P206" s="3">
        <v>5.5455999999999998E-2</v>
      </c>
    </row>
    <row r="207" spans="1:16" customFormat="1" x14ac:dyDescent="0.25">
      <c r="A207" s="2" t="s">
        <v>136</v>
      </c>
      <c r="B207" s="2" t="s">
        <v>51</v>
      </c>
      <c r="C207" s="2" t="s">
        <v>118</v>
      </c>
      <c r="D207" s="2" t="s">
        <v>117</v>
      </c>
      <c r="E207" s="2" t="s">
        <v>121</v>
      </c>
      <c r="F207" s="11">
        <v>23889</v>
      </c>
      <c r="G207" s="11">
        <v>0</v>
      </c>
      <c r="H207" s="11">
        <v>23889</v>
      </c>
      <c r="I207" s="4">
        <v>9822.8700000000008</v>
      </c>
      <c r="J207" s="4">
        <v>0</v>
      </c>
      <c r="K207" s="5">
        <v>0</v>
      </c>
      <c r="L207" s="25"/>
      <c r="M207" s="11">
        <v>9822.8700000000008</v>
      </c>
      <c r="N207" s="25"/>
      <c r="O207" s="4">
        <v>14066.13</v>
      </c>
      <c r="P207" s="3">
        <v>0.588812</v>
      </c>
    </row>
    <row r="208" spans="1:16" customFormat="1" x14ac:dyDescent="0.25">
      <c r="A208" s="2" t="s">
        <v>136</v>
      </c>
      <c r="B208" s="2" t="s">
        <v>51</v>
      </c>
      <c r="C208" s="2" t="s">
        <v>118</v>
      </c>
      <c r="D208" s="2" t="s">
        <v>117</v>
      </c>
      <c r="E208" s="2" t="s">
        <v>120</v>
      </c>
      <c r="F208" s="11">
        <v>4442.8100000000004</v>
      </c>
      <c r="G208" s="11">
        <v>0</v>
      </c>
      <c r="H208" s="11">
        <v>4442.8100000000004</v>
      </c>
      <c r="I208" s="4">
        <v>2444.89</v>
      </c>
      <c r="J208" s="4">
        <v>0</v>
      </c>
      <c r="K208" s="5">
        <v>0</v>
      </c>
      <c r="L208" s="25"/>
      <c r="M208" s="11">
        <v>2444.89</v>
      </c>
      <c r="N208" s="25"/>
      <c r="O208" s="4">
        <v>1997.92</v>
      </c>
      <c r="P208" s="3">
        <v>0.44969700000000001</v>
      </c>
    </row>
    <row r="209" spans="1:16" customFormat="1" x14ac:dyDescent="0.25">
      <c r="A209" s="2" t="s">
        <v>136</v>
      </c>
      <c r="B209" s="2" t="s">
        <v>51</v>
      </c>
      <c r="C209" s="2" t="s">
        <v>118</v>
      </c>
      <c r="D209" s="2" t="s">
        <v>117</v>
      </c>
      <c r="E209" s="2" t="s">
        <v>116</v>
      </c>
      <c r="F209" s="11">
        <v>8800</v>
      </c>
      <c r="G209" s="11">
        <v>0</v>
      </c>
      <c r="H209" s="11">
        <v>8800</v>
      </c>
      <c r="I209" s="4">
        <v>7207.59</v>
      </c>
      <c r="J209" s="4">
        <v>0</v>
      </c>
      <c r="K209" s="5">
        <v>0</v>
      </c>
      <c r="L209" s="25"/>
      <c r="M209" s="11">
        <v>7207.59</v>
      </c>
      <c r="N209" s="25"/>
      <c r="O209" s="4">
        <v>1592.41</v>
      </c>
      <c r="P209" s="3">
        <v>0.18095600000000001</v>
      </c>
    </row>
    <row r="210" spans="1:16" customFormat="1" x14ac:dyDescent="0.25">
      <c r="A210" s="2" t="s">
        <v>136</v>
      </c>
      <c r="B210" s="2" t="s">
        <v>51</v>
      </c>
      <c r="C210" s="2" t="s">
        <v>118</v>
      </c>
      <c r="D210" s="2" t="s">
        <v>117</v>
      </c>
      <c r="E210" s="2" t="s">
        <v>125</v>
      </c>
      <c r="F210" s="11">
        <v>125982.73</v>
      </c>
      <c r="G210" s="11">
        <v>0</v>
      </c>
      <c r="H210" s="11">
        <v>125982.73</v>
      </c>
      <c r="I210" s="4">
        <v>74157.149999999994</v>
      </c>
      <c r="J210" s="4">
        <v>0</v>
      </c>
      <c r="K210" s="5">
        <v>0</v>
      </c>
      <c r="L210" s="25"/>
      <c r="M210" s="11">
        <v>74157.149999999994</v>
      </c>
      <c r="N210" s="25"/>
      <c r="O210" s="4">
        <v>51825.58</v>
      </c>
      <c r="P210" s="3">
        <v>0.41137099999999999</v>
      </c>
    </row>
    <row r="211" spans="1:16" customFormat="1" x14ac:dyDescent="0.25">
      <c r="A211" s="2" t="s">
        <v>135</v>
      </c>
      <c r="B211" s="2" t="s">
        <v>52</v>
      </c>
      <c r="C211" s="2" t="s">
        <v>118</v>
      </c>
      <c r="D211" s="2" t="s">
        <v>117</v>
      </c>
      <c r="E211" s="2" t="s">
        <v>121</v>
      </c>
      <c r="F211" s="11">
        <v>5250</v>
      </c>
      <c r="G211" s="11">
        <v>0</v>
      </c>
      <c r="H211" s="11">
        <v>5250</v>
      </c>
      <c r="I211" s="4">
        <v>4671.09</v>
      </c>
      <c r="J211" s="4">
        <v>0</v>
      </c>
      <c r="K211" s="5">
        <v>0</v>
      </c>
      <c r="L211" s="25"/>
      <c r="M211" s="11">
        <v>4671.09</v>
      </c>
      <c r="N211" s="25"/>
      <c r="O211" s="4">
        <v>578.91</v>
      </c>
      <c r="P211" s="3">
        <v>0.11026900000000001</v>
      </c>
    </row>
    <row r="212" spans="1:16" customFormat="1" x14ac:dyDescent="0.25">
      <c r="A212" s="2" t="s">
        <v>135</v>
      </c>
      <c r="B212" s="2" t="s">
        <v>52</v>
      </c>
      <c r="C212" s="2" t="s">
        <v>118</v>
      </c>
      <c r="D212" s="2" t="s">
        <v>117</v>
      </c>
      <c r="E212" s="2" t="s">
        <v>120</v>
      </c>
      <c r="F212" s="11">
        <v>147</v>
      </c>
      <c r="G212" s="11">
        <v>0</v>
      </c>
      <c r="H212" s="11">
        <v>147</v>
      </c>
      <c r="I212" s="4">
        <v>121.9</v>
      </c>
      <c r="J212" s="4">
        <v>0</v>
      </c>
      <c r="K212" s="5">
        <v>0</v>
      </c>
      <c r="L212" s="25"/>
      <c r="M212" s="11">
        <v>121.9</v>
      </c>
      <c r="N212" s="25"/>
      <c r="O212" s="4">
        <v>25.1</v>
      </c>
      <c r="P212" s="3">
        <v>0.17074800000000001</v>
      </c>
    </row>
    <row r="213" spans="1:16" customFormat="1" x14ac:dyDescent="0.25">
      <c r="A213" s="2" t="s">
        <v>134</v>
      </c>
      <c r="B213" s="2" t="s">
        <v>53</v>
      </c>
      <c r="C213" s="2" t="s">
        <v>118</v>
      </c>
      <c r="D213" s="2" t="s">
        <v>117</v>
      </c>
      <c r="E213" s="2" t="s">
        <v>121</v>
      </c>
      <c r="F213" s="11">
        <v>6000</v>
      </c>
      <c r="G213" s="11">
        <v>0</v>
      </c>
      <c r="H213" s="11">
        <v>6000</v>
      </c>
      <c r="I213" s="4">
        <v>0</v>
      </c>
      <c r="J213" s="4">
        <v>0</v>
      </c>
      <c r="K213" s="5">
        <v>0</v>
      </c>
      <c r="L213" s="25"/>
      <c r="M213" s="11">
        <v>0</v>
      </c>
      <c r="N213" s="25"/>
      <c r="O213" s="4">
        <v>6000</v>
      </c>
      <c r="P213" s="3">
        <v>1</v>
      </c>
    </row>
    <row r="214" spans="1:16" customFormat="1" x14ac:dyDescent="0.25">
      <c r="A214" s="2" t="s">
        <v>134</v>
      </c>
      <c r="B214" s="2" t="s">
        <v>53</v>
      </c>
      <c r="C214" s="2" t="s">
        <v>118</v>
      </c>
      <c r="D214" s="2" t="s">
        <v>117</v>
      </c>
      <c r="E214" s="2" t="s">
        <v>120</v>
      </c>
      <c r="F214" s="11">
        <v>168</v>
      </c>
      <c r="G214" s="11">
        <v>0</v>
      </c>
      <c r="H214" s="11">
        <v>168</v>
      </c>
      <c r="I214" s="4">
        <v>0</v>
      </c>
      <c r="J214" s="4">
        <v>0</v>
      </c>
      <c r="K214" s="5">
        <v>0</v>
      </c>
      <c r="L214" s="25"/>
      <c r="M214" s="11">
        <v>0</v>
      </c>
      <c r="N214" s="25"/>
      <c r="O214" s="4">
        <v>168</v>
      </c>
      <c r="P214" s="3">
        <v>1</v>
      </c>
    </row>
    <row r="215" spans="1:16" customFormat="1" x14ac:dyDescent="0.25">
      <c r="A215" s="2" t="s">
        <v>133</v>
      </c>
      <c r="B215" s="2" t="s">
        <v>224</v>
      </c>
      <c r="C215" s="2" t="s">
        <v>118</v>
      </c>
      <c r="D215" s="2" t="s">
        <v>117</v>
      </c>
      <c r="E215" s="2" t="s">
        <v>121</v>
      </c>
      <c r="F215" s="11">
        <v>0</v>
      </c>
      <c r="G215" s="11">
        <v>0</v>
      </c>
      <c r="H215" s="11">
        <v>0</v>
      </c>
      <c r="I215" s="4">
        <v>56.27</v>
      </c>
      <c r="J215" s="4">
        <v>0</v>
      </c>
      <c r="K215" s="5">
        <v>0</v>
      </c>
      <c r="L215" s="25"/>
      <c r="M215" s="11">
        <v>56.27</v>
      </c>
      <c r="N215" s="25"/>
      <c r="O215" s="4">
        <v>-56.27</v>
      </c>
      <c r="P215" s="3">
        <v>0</v>
      </c>
    </row>
    <row r="216" spans="1:16" customFormat="1" x14ac:dyDescent="0.25">
      <c r="A216" s="2" t="s">
        <v>133</v>
      </c>
      <c r="B216" s="2" t="s">
        <v>224</v>
      </c>
      <c r="C216" s="2" t="s">
        <v>118</v>
      </c>
      <c r="D216" s="2" t="s">
        <v>117</v>
      </c>
      <c r="E216" s="2" t="s">
        <v>120</v>
      </c>
      <c r="F216" s="11">
        <v>0</v>
      </c>
      <c r="G216" s="11">
        <v>0</v>
      </c>
      <c r="H216" s="11">
        <v>0</v>
      </c>
      <c r="I216" s="4">
        <v>1.58</v>
      </c>
      <c r="J216" s="4">
        <v>0</v>
      </c>
      <c r="K216" s="5">
        <v>0</v>
      </c>
      <c r="L216" s="25"/>
      <c r="M216" s="11">
        <v>1.58</v>
      </c>
      <c r="N216" s="25"/>
      <c r="O216" s="4">
        <v>-1.58</v>
      </c>
      <c r="P216" s="3">
        <v>0</v>
      </c>
    </row>
    <row r="217" spans="1:16" customFormat="1" x14ac:dyDescent="0.25">
      <c r="A217" s="2" t="s">
        <v>132</v>
      </c>
      <c r="B217" s="2" t="s">
        <v>54</v>
      </c>
      <c r="C217" s="2" t="s">
        <v>118</v>
      </c>
      <c r="D217" s="2" t="s">
        <v>117</v>
      </c>
      <c r="E217" s="2" t="s">
        <v>121</v>
      </c>
      <c r="F217" s="11">
        <v>64089</v>
      </c>
      <c r="G217" s="11">
        <v>0</v>
      </c>
      <c r="H217" s="11">
        <v>64089</v>
      </c>
      <c r="I217" s="4">
        <v>60418.99</v>
      </c>
      <c r="J217" s="4">
        <v>0</v>
      </c>
      <c r="K217" s="5">
        <v>0</v>
      </c>
      <c r="L217" s="25"/>
      <c r="M217" s="11">
        <v>60418.99</v>
      </c>
      <c r="N217" s="25"/>
      <c r="O217" s="4">
        <v>3670.01</v>
      </c>
      <c r="P217" s="3">
        <v>5.7264000000000002E-2</v>
      </c>
    </row>
    <row r="218" spans="1:16" customFormat="1" x14ac:dyDescent="0.25">
      <c r="A218" s="2" t="s">
        <v>132</v>
      </c>
      <c r="B218" s="2" t="s">
        <v>54</v>
      </c>
      <c r="C218" s="2" t="s">
        <v>118</v>
      </c>
      <c r="D218" s="2" t="s">
        <v>117</v>
      </c>
      <c r="E218" s="2" t="s">
        <v>120</v>
      </c>
      <c r="F218" s="11">
        <v>1794.49</v>
      </c>
      <c r="G218" s="11">
        <v>0</v>
      </c>
      <c r="H218" s="11">
        <v>1794.49</v>
      </c>
      <c r="I218" s="4">
        <v>1642.42</v>
      </c>
      <c r="J218" s="4">
        <v>0</v>
      </c>
      <c r="K218" s="5">
        <v>0</v>
      </c>
      <c r="L218" s="25"/>
      <c r="M218" s="11">
        <v>1642.42</v>
      </c>
      <c r="N218" s="25"/>
      <c r="O218" s="4">
        <v>152.07</v>
      </c>
      <c r="P218" s="3">
        <v>8.4742999999999999E-2</v>
      </c>
    </row>
    <row r="219" spans="1:16" customFormat="1" x14ac:dyDescent="0.25">
      <c r="A219" s="2" t="s">
        <v>131</v>
      </c>
      <c r="B219" s="2" t="s">
        <v>55</v>
      </c>
      <c r="C219" s="2" t="s">
        <v>118</v>
      </c>
      <c r="D219" s="2" t="s">
        <v>117</v>
      </c>
      <c r="E219" s="2" t="s">
        <v>121</v>
      </c>
      <c r="F219" s="11">
        <v>16530</v>
      </c>
      <c r="G219" s="11">
        <v>100</v>
      </c>
      <c r="H219" s="11">
        <v>16630</v>
      </c>
      <c r="I219" s="4">
        <v>12745.87</v>
      </c>
      <c r="J219" s="4">
        <v>0</v>
      </c>
      <c r="K219" s="5">
        <v>0</v>
      </c>
      <c r="L219" s="25"/>
      <c r="M219" s="11">
        <v>12745.87</v>
      </c>
      <c r="N219" s="25"/>
      <c r="O219" s="4">
        <v>3884.13</v>
      </c>
      <c r="P219" s="3">
        <v>0.23356199999999999</v>
      </c>
    </row>
    <row r="220" spans="1:16" customFormat="1" x14ac:dyDescent="0.25">
      <c r="A220" s="2" t="s">
        <v>131</v>
      </c>
      <c r="B220" s="2" t="s">
        <v>55</v>
      </c>
      <c r="C220" s="2" t="s">
        <v>118</v>
      </c>
      <c r="D220" s="2" t="s">
        <v>117</v>
      </c>
      <c r="E220" s="2" t="s">
        <v>120</v>
      </c>
      <c r="F220" s="11">
        <v>1416.18</v>
      </c>
      <c r="G220" s="11">
        <v>0</v>
      </c>
      <c r="H220" s="11">
        <v>1416.18</v>
      </c>
      <c r="I220" s="4">
        <v>825.89</v>
      </c>
      <c r="J220" s="4">
        <v>0</v>
      </c>
      <c r="K220" s="5">
        <v>0</v>
      </c>
      <c r="L220" s="25"/>
      <c r="M220" s="11">
        <v>825.89</v>
      </c>
      <c r="N220" s="25"/>
      <c r="O220" s="4">
        <v>590.29</v>
      </c>
      <c r="P220" s="3">
        <v>0.41681800000000002</v>
      </c>
    </row>
    <row r="221" spans="1:16" customFormat="1" x14ac:dyDescent="0.25">
      <c r="A221" s="2" t="s">
        <v>131</v>
      </c>
      <c r="B221" s="2" t="s">
        <v>55</v>
      </c>
      <c r="C221" s="2" t="s">
        <v>118</v>
      </c>
      <c r="D221" s="2" t="s">
        <v>117</v>
      </c>
      <c r="E221" s="2" t="s">
        <v>116</v>
      </c>
      <c r="F221" s="11">
        <v>34048</v>
      </c>
      <c r="G221" s="11">
        <v>-5903</v>
      </c>
      <c r="H221" s="11">
        <v>28145</v>
      </c>
      <c r="I221" s="4">
        <v>19670.22</v>
      </c>
      <c r="J221" s="4">
        <v>0</v>
      </c>
      <c r="K221" s="5">
        <v>0</v>
      </c>
      <c r="L221" s="25"/>
      <c r="M221" s="11">
        <v>19670.22</v>
      </c>
      <c r="N221" s="25"/>
      <c r="O221" s="4">
        <v>8474.7800000000007</v>
      </c>
      <c r="P221" s="3">
        <v>0.30111100000000002</v>
      </c>
    </row>
    <row r="222" spans="1:16" customFormat="1" x14ac:dyDescent="0.25">
      <c r="A222" s="2" t="s">
        <v>130</v>
      </c>
      <c r="B222" s="2" t="s">
        <v>56</v>
      </c>
      <c r="C222" s="2" t="s">
        <v>118</v>
      </c>
      <c r="D222" s="2" t="s">
        <v>117</v>
      </c>
      <c r="E222" s="2" t="s">
        <v>121</v>
      </c>
      <c r="F222" s="11">
        <v>6500</v>
      </c>
      <c r="G222" s="11">
        <v>9800</v>
      </c>
      <c r="H222" s="11">
        <v>16300</v>
      </c>
      <c r="I222" s="4">
        <v>9638.85</v>
      </c>
      <c r="J222" s="4">
        <v>0</v>
      </c>
      <c r="K222" s="5">
        <v>0</v>
      </c>
      <c r="L222" s="25"/>
      <c r="M222" s="11">
        <v>9638.85</v>
      </c>
      <c r="N222" s="25"/>
      <c r="O222" s="4">
        <v>6661.15</v>
      </c>
      <c r="P222" s="3">
        <v>0.40866000000000002</v>
      </c>
    </row>
    <row r="223" spans="1:16" customFormat="1" x14ac:dyDescent="0.25">
      <c r="A223" s="2" t="s">
        <v>130</v>
      </c>
      <c r="B223" s="2" t="s">
        <v>56</v>
      </c>
      <c r="C223" s="2" t="s">
        <v>118</v>
      </c>
      <c r="D223" s="2" t="s">
        <v>117</v>
      </c>
      <c r="E223" s="2" t="s">
        <v>120</v>
      </c>
      <c r="F223" s="11">
        <v>2413.04</v>
      </c>
      <c r="G223" s="11">
        <v>0</v>
      </c>
      <c r="H223" s="11">
        <v>2413.04</v>
      </c>
      <c r="I223" s="4">
        <v>1969.37</v>
      </c>
      <c r="J223" s="4">
        <v>0</v>
      </c>
      <c r="K223" s="5">
        <v>0</v>
      </c>
      <c r="L223" s="25"/>
      <c r="M223" s="11">
        <v>1969.37</v>
      </c>
      <c r="N223" s="25"/>
      <c r="O223" s="4">
        <v>443.67</v>
      </c>
      <c r="P223" s="3">
        <v>0.183864</v>
      </c>
    </row>
    <row r="224" spans="1:16" customFormat="1" x14ac:dyDescent="0.25">
      <c r="A224" s="2" t="s">
        <v>130</v>
      </c>
      <c r="B224" s="2" t="s">
        <v>56</v>
      </c>
      <c r="C224" s="2" t="s">
        <v>118</v>
      </c>
      <c r="D224" s="2" t="s">
        <v>117</v>
      </c>
      <c r="E224" s="2" t="s">
        <v>116</v>
      </c>
      <c r="F224" s="11">
        <v>79680</v>
      </c>
      <c r="G224" s="11">
        <v>-5968</v>
      </c>
      <c r="H224" s="11">
        <v>73712</v>
      </c>
      <c r="I224" s="4">
        <v>67161.990000000005</v>
      </c>
      <c r="J224" s="4">
        <v>0</v>
      </c>
      <c r="K224" s="5">
        <v>0</v>
      </c>
      <c r="L224" s="25"/>
      <c r="M224" s="11">
        <v>67161.990000000005</v>
      </c>
      <c r="N224" s="25"/>
      <c r="O224" s="4">
        <v>6550.01</v>
      </c>
      <c r="P224" s="3">
        <v>8.8858999999999994E-2</v>
      </c>
    </row>
    <row r="225" spans="1:16" customFormat="1" x14ac:dyDescent="0.25">
      <c r="A225" s="2" t="s">
        <v>129</v>
      </c>
      <c r="B225" s="2" t="s">
        <v>57</v>
      </c>
      <c r="C225" s="2" t="s">
        <v>118</v>
      </c>
      <c r="D225" s="2" t="s">
        <v>117</v>
      </c>
      <c r="E225" s="2" t="s">
        <v>121</v>
      </c>
      <c r="F225" s="11">
        <v>9750</v>
      </c>
      <c r="G225" s="11">
        <v>0</v>
      </c>
      <c r="H225" s="11">
        <v>9750</v>
      </c>
      <c r="I225" s="4">
        <v>2357.12</v>
      </c>
      <c r="J225" s="4">
        <v>0</v>
      </c>
      <c r="K225" s="5">
        <v>0</v>
      </c>
      <c r="L225" s="25"/>
      <c r="M225" s="11">
        <v>2357.12</v>
      </c>
      <c r="N225" s="25"/>
      <c r="O225" s="4">
        <v>7392.88</v>
      </c>
      <c r="P225" s="3">
        <v>0.75824400000000003</v>
      </c>
    </row>
    <row r="226" spans="1:16" customFormat="1" x14ac:dyDescent="0.25">
      <c r="A226" s="2" t="s">
        <v>129</v>
      </c>
      <c r="B226" s="2" t="s">
        <v>57</v>
      </c>
      <c r="C226" s="2" t="s">
        <v>118</v>
      </c>
      <c r="D226" s="2" t="s">
        <v>117</v>
      </c>
      <c r="E226" s="2" t="s">
        <v>120</v>
      </c>
      <c r="F226" s="11">
        <v>273</v>
      </c>
      <c r="G226" s="11">
        <v>0</v>
      </c>
      <c r="H226" s="11">
        <v>273</v>
      </c>
      <c r="I226" s="4">
        <v>65.27</v>
      </c>
      <c r="J226" s="4">
        <v>0</v>
      </c>
      <c r="K226" s="5">
        <v>0</v>
      </c>
      <c r="L226" s="25"/>
      <c r="M226" s="11">
        <v>65.27</v>
      </c>
      <c r="N226" s="25"/>
      <c r="O226" s="4">
        <v>207.73</v>
      </c>
      <c r="P226" s="3">
        <v>0.76091600000000004</v>
      </c>
    </row>
    <row r="227" spans="1:16" customFormat="1" x14ac:dyDescent="0.25">
      <c r="A227" s="2" t="s">
        <v>128</v>
      </c>
      <c r="B227" s="2" t="s">
        <v>58</v>
      </c>
      <c r="C227" s="2" t="s">
        <v>118</v>
      </c>
      <c r="D227" s="2" t="s">
        <v>117</v>
      </c>
      <c r="E227" s="2" t="s">
        <v>121</v>
      </c>
      <c r="F227" s="11">
        <v>5500</v>
      </c>
      <c r="G227" s="11">
        <v>0</v>
      </c>
      <c r="H227" s="11">
        <v>5500</v>
      </c>
      <c r="I227" s="4">
        <v>2453.8200000000002</v>
      </c>
      <c r="J227" s="4">
        <v>0</v>
      </c>
      <c r="K227" s="5">
        <v>0</v>
      </c>
      <c r="L227" s="25"/>
      <c r="M227" s="11">
        <v>2453.8200000000002</v>
      </c>
      <c r="N227" s="25"/>
      <c r="O227" s="4">
        <v>3046.18</v>
      </c>
      <c r="P227" s="3">
        <v>0.55385099999999998</v>
      </c>
    </row>
    <row r="228" spans="1:16" customFormat="1" x14ac:dyDescent="0.25">
      <c r="A228" s="2" t="s">
        <v>128</v>
      </c>
      <c r="B228" s="2" t="s">
        <v>58</v>
      </c>
      <c r="C228" s="2" t="s">
        <v>118</v>
      </c>
      <c r="D228" s="2" t="s">
        <v>117</v>
      </c>
      <c r="E228" s="2" t="s">
        <v>120</v>
      </c>
      <c r="F228" s="11">
        <v>154</v>
      </c>
      <c r="G228" s="11">
        <v>0</v>
      </c>
      <c r="H228" s="11">
        <v>154</v>
      </c>
      <c r="I228" s="4">
        <v>66.819999999999993</v>
      </c>
      <c r="J228" s="4">
        <v>0</v>
      </c>
      <c r="K228" s="5">
        <v>0</v>
      </c>
      <c r="L228" s="25"/>
      <c r="M228" s="11">
        <v>66.819999999999993</v>
      </c>
      <c r="N228" s="25"/>
      <c r="O228" s="4">
        <v>87.18</v>
      </c>
      <c r="P228" s="3">
        <v>0.56610400000000005</v>
      </c>
    </row>
    <row r="229" spans="1:16" customFormat="1" x14ac:dyDescent="0.25">
      <c r="A229" s="2" t="s">
        <v>127</v>
      </c>
      <c r="B229" s="2" t="s">
        <v>59</v>
      </c>
      <c r="C229" s="2" t="s">
        <v>118</v>
      </c>
      <c r="D229" s="2" t="s">
        <v>117</v>
      </c>
      <c r="E229" s="2" t="s">
        <v>121</v>
      </c>
      <c r="F229" s="11">
        <v>16500</v>
      </c>
      <c r="G229" s="11">
        <v>0</v>
      </c>
      <c r="H229" s="11">
        <v>16500</v>
      </c>
      <c r="I229" s="4">
        <v>6050</v>
      </c>
      <c r="J229" s="4">
        <v>0</v>
      </c>
      <c r="K229" s="5">
        <v>0</v>
      </c>
      <c r="L229" s="25"/>
      <c r="M229" s="11">
        <v>6050</v>
      </c>
      <c r="N229" s="25"/>
      <c r="O229" s="4">
        <v>10450</v>
      </c>
      <c r="P229" s="3">
        <v>0.63333300000000003</v>
      </c>
    </row>
    <row r="230" spans="1:16" customFormat="1" x14ac:dyDescent="0.25">
      <c r="A230" s="2" t="s">
        <v>127</v>
      </c>
      <c r="B230" s="2" t="s">
        <v>59</v>
      </c>
      <c r="C230" s="2" t="s">
        <v>118</v>
      </c>
      <c r="D230" s="2" t="s">
        <v>117</v>
      </c>
      <c r="E230" s="2" t="s">
        <v>120</v>
      </c>
      <c r="F230" s="11">
        <v>462</v>
      </c>
      <c r="G230" s="11">
        <v>0</v>
      </c>
      <c r="H230" s="11">
        <v>462</v>
      </c>
      <c r="I230" s="4">
        <v>169.4</v>
      </c>
      <c r="J230" s="4">
        <v>0</v>
      </c>
      <c r="K230" s="5">
        <v>0</v>
      </c>
      <c r="L230" s="25"/>
      <c r="M230" s="11">
        <v>169.4</v>
      </c>
      <c r="N230" s="25"/>
      <c r="O230" s="4">
        <v>292.60000000000002</v>
      </c>
      <c r="P230" s="3">
        <v>0.63333300000000003</v>
      </c>
    </row>
    <row r="231" spans="1:16" customFormat="1" x14ac:dyDescent="0.25">
      <c r="A231" s="2" t="s">
        <v>272</v>
      </c>
      <c r="B231" s="2" t="s">
        <v>113</v>
      </c>
      <c r="C231" s="2" t="s">
        <v>118</v>
      </c>
      <c r="D231" s="2" t="s">
        <v>117</v>
      </c>
      <c r="E231" s="2" t="s">
        <v>121</v>
      </c>
      <c r="F231" s="11">
        <v>25000</v>
      </c>
      <c r="G231" s="11">
        <v>0</v>
      </c>
      <c r="H231" s="11">
        <v>25000</v>
      </c>
      <c r="I231" s="4">
        <v>7327.48</v>
      </c>
      <c r="J231" s="4">
        <v>0</v>
      </c>
      <c r="K231" s="5">
        <v>0</v>
      </c>
      <c r="L231" s="25"/>
      <c r="M231" s="11">
        <v>7327.48</v>
      </c>
      <c r="N231" s="25"/>
      <c r="O231" s="4">
        <v>17672.52</v>
      </c>
      <c r="P231" s="3">
        <v>0.706901</v>
      </c>
    </row>
    <row r="232" spans="1:16" customFormat="1" x14ac:dyDescent="0.25">
      <c r="A232" s="2" t="s">
        <v>272</v>
      </c>
      <c r="B232" s="2" t="s">
        <v>113</v>
      </c>
      <c r="C232" s="2" t="s">
        <v>118</v>
      </c>
      <c r="D232" s="2" t="s">
        <v>117</v>
      </c>
      <c r="E232" s="2" t="s">
        <v>120</v>
      </c>
      <c r="F232" s="11">
        <v>700</v>
      </c>
      <c r="G232" s="11">
        <v>0</v>
      </c>
      <c r="H232" s="11">
        <v>700</v>
      </c>
      <c r="I232" s="4">
        <v>205.16</v>
      </c>
      <c r="J232" s="4">
        <v>0</v>
      </c>
      <c r="K232" s="5">
        <v>0</v>
      </c>
      <c r="L232" s="25"/>
      <c r="M232" s="11">
        <v>205.16</v>
      </c>
      <c r="N232" s="25"/>
      <c r="O232" s="4">
        <v>494.84</v>
      </c>
      <c r="P232" s="3">
        <v>0.70691400000000004</v>
      </c>
    </row>
    <row r="233" spans="1:16" customFormat="1" x14ac:dyDescent="0.25">
      <c r="A233" s="2" t="s">
        <v>273</v>
      </c>
      <c r="B233" s="2" t="s">
        <v>114</v>
      </c>
      <c r="C233" s="2" t="s">
        <v>274</v>
      </c>
      <c r="D233" s="2" t="s">
        <v>117</v>
      </c>
      <c r="E233" s="2" t="s">
        <v>121</v>
      </c>
      <c r="F233" s="11">
        <v>0</v>
      </c>
      <c r="G233" s="11">
        <v>7241.52</v>
      </c>
      <c r="H233" s="11">
        <v>7241.52</v>
      </c>
      <c r="I233" s="4">
        <v>6583.2</v>
      </c>
      <c r="J233" s="4">
        <v>0</v>
      </c>
      <c r="K233" s="5">
        <v>0</v>
      </c>
      <c r="L233" s="25"/>
      <c r="M233" s="11">
        <v>6583.2</v>
      </c>
      <c r="N233" s="25"/>
      <c r="O233" s="4">
        <v>658.32</v>
      </c>
      <c r="P233" s="3">
        <v>9.0909000000000004E-2</v>
      </c>
    </row>
    <row r="234" spans="1:16" customFormat="1" x14ac:dyDescent="0.25">
      <c r="A234" s="2" t="s">
        <v>273</v>
      </c>
      <c r="B234" s="2" t="s">
        <v>114</v>
      </c>
      <c r="C234" s="2" t="s">
        <v>118</v>
      </c>
      <c r="D234" s="2" t="s">
        <v>117</v>
      </c>
      <c r="E234" s="2" t="s">
        <v>121</v>
      </c>
      <c r="F234" s="11">
        <v>95000</v>
      </c>
      <c r="G234" s="11">
        <v>-7241.52</v>
      </c>
      <c r="H234" s="11">
        <v>87758.48</v>
      </c>
      <c r="I234" s="4">
        <v>0</v>
      </c>
      <c r="J234" s="4">
        <v>0</v>
      </c>
      <c r="K234" s="5">
        <v>0</v>
      </c>
      <c r="L234" s="25"/>
      <c r="M234" s="11">
        <v>0</v>
      </c>
      <c r="N234" s="25"/>
      <c r="O234" s="4">
        <v>87758.48</v>
      </c>
      <c r="P234" s="3">
        <v>1</v>
      </c>
    </row>
    <row r="235" spans="1:16" customFormat="1" x14ac:dyDescent="0.25">
      <c r="A235" s="2" t="s">
        <v>273</v>
      </c>
      <c r="B235" s="2" t="s">
        <v>114</v>
      </c>
      <c r="C235" s="2" t="s">
        <v>118</v>
      </c>
      <c r="D235" s="2" t="s">
        <v>117</v>
      </c>
      <c r="E235" s="2" t="s">
        <v>120</v>
      </c>
      <c r="F235" s="11">
        <v>2660</v>
      </c>
      <c r="G235" s="11">
        <v>0</v>
      </c>
      <c r="H235" s="11">
        <v>2660</v>
      </c>
      <c r="I235" s="4">
        <v>184.33</v>
      </c>
      <c r="J235" s="4">
        <v>0</v>
      </c>
      <c r="K235" s="5">
        <v>0</v>
      </c>
      <c r="L235" s="25"/>
      <c r="M235" s="11">
        <v>184.33</v>
      </c>
      <c r="N235" s="25"/>
      <c r="O235" s="4">
        <v>2475.67</v>
      </c>
      <c r="P235" s="3">
        <v>0.93070299999999995</v>
      </c>
    </row>
    <row r="236" spans="1:16" customFormat="1" x14ac:dyDescent="0.25">
      <c r="A236" s="2" t="s">
        <v>275</v>
      </c>
      <c r="B236" s="2" t="s">
        <v>115</v>
      </c>
      <c r="C236" s="2" t="s">
        <v>118</v>
      </c>
      <c r="D236" s="2" t="s">
        <v>117</v>
      </c>
      <c r="E236" s="2" t="s">
        <v>121</v>
      </c>
      <c r="F236" s="11">
        <v>1000</v>
      </c>
      <c r="G236" s="11">
        <v>0</v>
      </c>
      <c r="H236" s="11">
        <v>1000</v>
      </c>
      <c r="I236" s="4">
        <v>0</v>
      </c>
      <c r="J236" s="4">
        <v>0</v>
      </c>
      <c r="K236" s="5">
        <v>0</v>
      </c>
      <c r="L236" s="25"/>
      <c r="M236" s="11">
        <v>0</v>
      </c>
      <c r="N236" s="25"/>
      <c r="O236" s="4">
        <v>1000</v>
      </c>
      <c r="P236" s="3">
        <v>1</v>
      </c>
    </row>
    <row r="237" spans="1:16" customFormat="1" x14ac:dyDescent="0.25">
      <c r="A237" s="2" t="s">
        <v>275</v>
      </c>
      <c r="B237" s="2" t="s">
        <v>115</v>
      </c>
      <c r="C237" s="2" t="s">
        <v>118</v>
      </c>
      <c r="D237" s="2" t="s">
        <v>117</v>
      </c>
      <c r="E237" s="2" t="s">
        <v>120</v>
      </c>
      <c r="F237" s="11">
        <v>28</v>
      </c>
      <c r="G237" s="11">
        <v>0</v>
      </c>
      <c r="H237" s="11">
        <v>28</v>
      </c>
      <c r="I237" s="4">
        <v>0</v>
      </c>
      <c r="J237" s="4">
        <v>0</v>
      </c>
      <c r="K237" s="5">
        <v>0</v>
      </c>
      <c r="L237" s="25"/>
      <c r="M237" s="11">
        <v>0</v>
      </c>
      <c r="N237" s="25"/>
      <c r="O237" s="4">
        <v>28</v>
      </c>
      <c r="P237" s="3">
        <v>1</v>
      </c>
    </row>
    <row r="238" spans="1:16" customFormat="1" x14ac:dyDescent="0.25">
      <c r="A238" s="2" t="s">
        <v>276</v>
      </c>
      <c r="B238" s="2" t="s">
        <v>107</v>
      </c>
      <c r="C238" s="2" t="s">
        <v>118</v>
      </c>
      <c r="D238" s="2" t="s">
        <v>117</v>
      </c>
      <c r="E238" s="2" t="s">
        <v>121</v>
      </c>
      <c r="F238" s="11">
        <v>5000</v>
      </c>
      <c r="G238" s="11">
        <v>0</v>
      </c>
      <c r="H238" s="11">
        <v>5000</v>
      </c>
      <c r="I238" s="4">
        <v>0</v>
      </c>
      <c r="J238" s="4">
        <v>0</v>
      </c>
      <c r="K238" s="5">
        <v>0</v>
      </c>
      <c r="L238" s="25"/>
      <c r="M238" s="11">
        <v>0</v>
      </c>
      <c r="N238" s="25"/>
      <c r="O238" s="4">
        <v>5000</v>
      </c>
      <c r="P238" s="3">
        <v>1</v>
      </c>
    </row>
    <row r="239" spans="1:16" customFormat="1" x14ac:dyDescent="0.25">
      <c r="A239" s="2" t="s">
        <v>276</v>
      </c>
      <c r="B239" s="2" t="s">
        <v>107</v>
      </c>
      <c r="C239" s="2" t="s">
        <v>118</v>
      </c>
      <c r="D239" s="2" t="s">
        <v>117</v>
      </c>
      <c r="E239" s="2" t="s">
        <v>120</v>
      </c>
      <c r="F239" s="11">
        <v>140</v>
      </c>
      <c r="G239" s="11">
        <v>0</v>
      </c>
      <c r="H239" s="11">
        <v>140</v>
      </c>
      <c r="I239" s="4">
        <v>0</v>
      </c>
      <c r="J239" s="4">
        <v>0</v>
      </c>
      <c r="K239" s="5">
        <v>0</v>
      </c>
      <c r="L239" s="25"/>
      <c r="M239" s="11">
        <v>0</v>
      </c>
      <c r="N239" s="25"/>
      <c r="O239" s="4">
        <v>140</v>
      </c>
      <c r="P239" s="3">
        <v>1</v>
      </c>
    </row>
    <row r="240" spans="1:16" customFormat="1" x14ac:dyDescent="0.25">
      <c r="A240" s="2" t="s">
        <v>126</v>
      </c>
      <c r="B240" s="2" t="s">
        <v>60</v>
      </c>
      <c r="C240" s="2" t="s">
        <v>118</v>
      </c>
      <c r="D240" s="2" t="s">
        <v>117</v>
      </c>
      <c r="E240" s="2" t="s">
        <v>121</v>
      </c>
      <c r="F240" s="11">
        <v>79154</v>
      </c>
      <c r="G240" s="11">
        <v>-14811.15</v>
      </c>
      <c r="H240" s="11">
        <v>64342.85</v>
      </c>
      <c r="I240" s="4">
        <v>40497.49</v>
      </c>
      <c r="J240" s="4">
        <v>0</v>
      </c>
      <c r="K240" s="5">
        <v>0</v>
      </c>
      <c r="L240" s="25"/>
      <c r="M240" s="11">
        <v>40497.49</v>
      </c>
      <c r="N240" s="25"/>
      <c r="O240" s="4">
        <v>23845.360000000001</v>
      </c>
      <c r="P240" s="3">
        <v>0.37059799999999998</v>
      </c>
    </row>
    <row r="241" spans="1:16" customFormat="1" x14ac:dyDescent="0.25">
      <c r="A241" s="2" t="s">
        <v>126</v>
      </c>
      <c r="B241" s="2" t="s">
        <v>60</v>
      </c>
      <c r="C241" s="2" t="s">
        <v>118</v>
      </c>
      <c r="D241" s="2" t="s">
        <v>117</v>
      </c>
      <c r="E241" s="2" t="s">
        <v>123</v>
      </c>
      <c r="F241" s="11">
        <v>0</v>
      </c>
      <c r="G241" s="11">
        <v>0</v>
      </c>
      <c r="H241" s="11">
        <v>0</v>
      </c>
      <c r="I241" s="4">
        <v>11021.06</v>
      </c>
      <c r="J241" s="4">
        <v>0</v>
      </c>
      <c r="K241" s="5">
        <v>0</v>
      </c>
      <c r="L241" s="25"/>
      <c r="M241" s="11">
        <v>11021.06</v>
      </c>
      <c r="N241" s="25"/>
      <c r="O241" s="4">
        <v>-11021.06</v>
      </c>
      <c r="P241" s="3">
        <v>0</v>
      </c>
    </row>
    <row r="242" spans="1:16" customFormat="1" x14ac:dyDescent="0.25">
      <c r="A242" s="2" t="s">
        <v>126</v>
      </c>
      <c r="B242" s="2" t="s">
        <v>60</v>
      </c>
      <c r="C242" s="2" t="s">
        <v>118</v>
      </c>
      <c r="D242" s="2" t="s">
        <v>117</v>
      </c>
      <c r="E242" s="2" t="s">
        <v>120</v>
      </c>
      <c r="F242" s="11">
        <v>7671.57</v>
      </c>
      <c r="G242" s="11">
        <v>0</v>
      </c>
      <c r="H242" s="11">
        <v>7671.57</v>
      </c>
      <c r="I242" s="4">
        <v>5891</v>
      </c>
      <c r="J242" s="4">
        <v>0</v>
      </c>
      <c r="K242" s="5">
        <v>0</v>
      </c>
      <c r="L242" s="25"/>
      <c r="M242" s="11">
        <v>5891</v>
      </c>
      <c r="N242" s="25"/>
      <c r="O242" s="4">
        <v>1780.57</v>
      </c>
      <c r="P242" s="3">
        <v>0.2321</v>
      </c>
    </row>
    <row r="243" spans="1:16" customFormat="1" x14ac:dyDescent="0.25">
      <c r="A243" s="2" t="s">
        <v>126</v>
      </c>
      <c r="B243" s="2" t="s">
        <v>60</v>
      </c>
      <c r="C243" s="2" t="s">
        <v>118</v>
      </c>
      <c r="D243" s="2" t="s">
        <v>117</v>
      </c>
      <c r="E243" s="2" t="s">
        <v>116</v>
      </c>
      <c r="F243" s="11">
        <v>37440</v>
      </c>
      <c r="G243" s="11">
        <v>-7942</v>
      </c>
      <c r="H243" s="11">
        <v>29498</v>
      </c>
      <c r="I243" s="4">
        <v>12043.45</v>
      </c>
      <c r="J243" s="4">
        <v>0</v>
      </c>
      <c r="K243" s="5">
        <v>0</v>
      </c>
      <c r="L243" s="25"/>
      <c r="M243" s="11">
        <v>12043.45</v>
      </c>
      <c r="N243" s="25"/>
      <c r="O243" s="4">
        <v>17454.55</v>
      </c>
      <c r="P243" s="3">
        <v>0.59172000000000002</v>
      </c>
    </row>
    <row r="244" spans="1:16" customFormat="1" x14ac:dyDescent="0.25">
      <c r="A244" s="2" t="s">
        <v>126</v>
      </c>
      <c r="B244" s="2" t="s">
        <v>60</v>
      </c>
      <c r="C244" s="2" t="s">
        <v>118</v>
      </c>
      <c r="D244" s="2" t="s">
        <v>117</v>
      </c>
      <c r="E244" s="2" t="s">
        <v>125</v>
      </c>
      <c r="F244" s="11">
        <v>157390.70000000001</v>
      </c>
      <c r="G244" s="11">
        <v>14811.15</v>
      </c>
      <c r="H244" s="11">
        <v>172201.85</v>
      </c>
      <c r="I244" s="4">
        <v>172201.85</v>
      </c>
      <c r="J244" s="4">
        <v>0</v>
      </c>
      <c r="K244" s="5">
        <v>0</v>
      </c>
      <c r="L244" s="25"/>
      <c r="M244" s="11">
        <v>172201.85</v>
      </c>
      <c r="N244" s="25"/>
      <c r="O244" s="4">
        <v>0</v>
      </c>
      <c r="P244" s="3">
        <v>0</v>
      </c>
    </row>
    <row r="245" spans="1:16" customFormat="1" x14ac:dyDescent="0.25">
      <c r="A245" s="2" t="s">
        <v>124</v>
      </c>
      <c r="B245" s="2" t="s">
        <v>61</v>
      </c>
      <c r="C245" s="2" t="s">
        <v>118</v>
      </c>
      <c r="D245" s="2" t="s">
        <v>117</v>
      </c>
      <c r="E245" s="2" t="s">
        <v>125</v>
      </c>
      <c r="F245" s="11">
        <v>540000</v>
      </c>
      <c r="G245" s="11">
        <v>0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0</v>
      </c>
      <c r="O245" s="11">
        <v>0</v>
      </c>
      <c r="P245" s="11">
        <v>0</v>
      </c>
    </row>
    <row r="246" spans="1:16" customFormat="1" x14ac:dyDescent="0.25">
      <c r="A246" s="2" t="s">
        <v>124</v>
      </c>
      <c r="B246" s="2" t="s">
        <v>61</v>
      </c>
      <c r="C246" s="2" t="s">
        <v>118</v>
      </c>
      <c r="D246" s="2" t="s">
        <v>117</v>
      </c>
      <c r="E246" s="2" t="s">
        <v>116</v>
      </c>
      <c r="F246" s="11">
        <v>237125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0</v>
      </c>
      <c r="O246" s="11">
        <v>0</v>
      </c>
      <c r="P246" s="11">
        <v>0</v>
      </c>
    </row>
    <row r="247" spans="1:16" customFormat="1" x14ac:dyDescent="0.25">
      <c r="A247" s="2" t="s">
        <v>124</v>
      </c>
      <c r="B247" s="2" t="s">
        <v>61</v>
      </c>
      <c r="C247" s="2" t="s">
        <v>118</v>
      </c>
      <c r="D247" s="2" t="s">
        <v>117</v>
      </c>
      <c r="E247" s="2" t="s">
        <v>121</v>
      </c>
      <c r="F247" s="11">
        <v>861988</v>
      </c>
      <c r="G247" s="11">
        <v>0</v>
      </c>
      <c r="H247" s="11">
        <v>0</v>
      </c>
      <c r="I247" s="11">
        <v>0</v>
      </c>
      <c r="J247" s="11">
        <v>0</v>
      </c>
      <c r="K247" s="11">
        <v>0</v>
      </c>
      <c r="L247" s="11">
        <v>0</v>
      </c>
      <c r="M247" s="11">
        <v>0</v>
      </c>
      <c r="N247" s="11">
        <v>0</v>
      </c>
      <c r="O247" s="11">
        <v>0</v>
      </c>
      <c r="P247" s="11">
        <v>0</v>
      </c>
    </row>
    <row r="248" spans="1:16" customFormat="1" x14ac:dyDescent="0.25">
      <c r="A248" s="2" t="s">
        <v>124</v>
      </c>
      <c r="B248" s="2" t="s">
        <v>61</v>
      </c>
      <c r="C248" s="2" t="s">
        <v>118</v>
      </c>
      <c r="D248" s="2" t="s">
        <v>117</v>
      </c>
      <c r="E248" s="2" t="s">
        <v>123</v>
      </c>
      <c r="F248" s="11">
        <v>88000</v>
      </c>
      <c r="G248" s="11">
        <v>0</v>
      </c>
      <c r="H248" s="11">
        <v>0</v>
      </c>
      <c r="I248" s="11">
        <v>0</v>
      </c>
      <c r="J248" s="11">
        <v>0</v>
      </c>
      <c r="K248" s="11">
        <v>0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</row>
    <row r="249" spans="1:16" customFormat="1" x14ac:dyDescent="0.25">
      <c r="A249" s="2" t="s">
        <v>122</v>
      </c>
      <c r="B249" s="2" t="s">
        <v>62</v>
      </c>
      <c r="C249" s="2" t="s">
        <v>118</v>
      </c>
      <c r="D249" s="2" t="s">
        <v>117</v>
      </c>
      <c r="E249" s="2" t="s">
        <v>121</v>
      </c>
      <c r="F249" s="11">
        <v>62500</v>
      </c>
      <c r="G249" s="11">
        <v>0</v>
      </c>
      <c r="H249" s="11">
        <v>64931</v>
      </c>
      <c r="I249" s="4">
        <v>50782.34</v>
      </c>
      <c r="J249" s="4">
        <v>0</v>
      </c>
      <c r="K249" s="5">
        <v>0</v>
      </c>
      <c r="L249" s="25"/>
      <c r="M249" s="11">
        <v>50782.34</v>
      </c>
      <c r="N249" s="25"/>
      <c r="O249" s="4">
        <v>14148.66</v>
      </c>
      <c r="P249" s="3">
        <v>0.21790300000000001</v>
      </c>
    </row>
    <row r="250" spans="1:16" customFormat="1" x14ac:dyDescent="0.25">
      <c r="A250" s="2" t="s">
        <v>122</v>
      </c>
      <c r="B250" s="2" t="s">
        <v>62</v>
      </c>
      <c r="C250" s="2" t="s">
        <v>118</v>
      </c>
      <c r="D250" s="2" t="s">
        <v>117</v>
      </c>
      <c r="E250" s="2" t="s">
        <v>120</v>
      </c>
      <c r="F250" s="11">
        <v>1999.51</v>
      </c>
      <c r="G250" s="11">
        <v>0</v>
      </c>
      <c r="H250" s="11">
        <v>1999.51</v>
      </c>
      <c r="I250" s="4">
        <v>1569.82</v>
      </c>
      <c r="J250" s="4">
        <v>0</v>
      </c>
      <c r="K250" s="5">
        <v>0</v>
      </c>
      <c r="L250" s="25"/>
      <c r="M250" s="11">
        <v>1569.82</v>
      </c>
      <c r="N250" s="25"/>
      <c r="O250" s="4">
        <v>429.69</v>
      </c>
      <c r="P250" s="3">
        <v>0.21489800000000001</v>
      </c>
    </row>
    <row r="251" spans="1:16" customFormat="1" x14ac:dyDescent="0.25">
      <c r="A251" s="2" t="s">
        <v>122</v>
      </c>
      <c r="B251" s="2" t="s">
        <v>62</v>
      </c>
      <c r="C251" s="2" t="s">
        <v>118</v>
      </c>
      <c r="D251" s="2" t="s">
        <v>117</v>
      </c>
      <c r="E251" s="2" t="s">
        <v>116</v>
      </c>
      <c r="F251" s="11">
        <v>6480</v>
      </c>
      <c r="G251" s="11">
        <v>0</v>
      </c>
      <c r="H251" s="11">
        <v>6480</v>
      </c>
      <c r="I251" s="4">
        <v>5283</v>
      </c>
      <c r="J251" s="4">
        <v>0</v>
      </c>
      <c r="K251" s="5">
        <v>0</v>
      </c>
      <c r="L251" s="25"/>
      <c r="M251" s="11">
        <v>5283</v>
      </c>
      <c r="N251" s="25"/>
      <c r="O251" s="4">
        <v>1197</v>
      </c>
      <c r="P251" s="3">
        <v>0.184722</v>
      </c>
    </row>
    <row r="252" spans="1:16" customFormat="1" x14ac:dyDescent="0.25">
      <c r="A252" s="2" t="s">
        <v>122</v>
      </c>
      <c r="B252" s="2" t="s">
        <v>62</v>
      </c>
      <c r="C252" s="2" t="s">
        <v>118</v>
      </c>
      <c r="D252" s="2" t="s">
        <v>117</v>
      </c>
      <c r="E252" s="2" t="s">
        <v>123</v>
      </c>
      <c r="F252" s="11">
        <v>2500</v>
      </c>
      <c r="G252" s="11">
        <v>0</v>
      </c>
      <c r="H252" s="11">
        <v>6480</v>
      </c>
      <c r="I252" s="4">
        <v>5283</v>
      </c>
      <c r="J252" s="4">
        <v>0</v>
      </c>
      <c r="K252" s="5">
        <v>0</v>
      </c>
      <c r="L252" s="25"/>
      <c r="M252" s="11">
        <v>5283</v>
      </c>
      <c r="N252" s="25"/>
      <c r="O252" s="4">
        <v>1197</v>
      </c>
      <c r="P252" s="3">
        <v>0.184722</v>
      </c>
    </row>
    <row r="253" spans="1:16" customFormat="1" x14ac:dyDescent="0.25">
      <c r="A253" s="2" t="s">
        <v>277</v>
      </c>
      <c r="B253" s="2" t="s">
        <v>108</v>
      </c>
      <c r="C253" s="2" t="s">
        <v>118</v>
      </c>
      <c r="D253" s="2" t="s">
        <v>117</v>
      </c>
      <c r="E253" s="2" t="s">
        <v>121</v>
      </c>
      <c r="F253" s="11">
        <v>800</v>
      </c>
      <c r="G253" s="11">
        <v>0</v>
      </c>
      <c r="H253" s="11">
        <v>800</v>
      </c>
      <c r="I253" s="4">
        <v>0</v>
      </c>
      <c r="J253" s="4">
        <v>0</v>
      </c>
      <c r="K253" s="5">
        <v>0</v>
      </c>
      <c r="L253" s="25"/>
      <c r="M253" s="11">
        <v>0</v>
      </c>
      <c r="N253" s="25"/>
      <c r="O253" s="4">
        <v>800</v>
      </c>
      <c r="P253" s="3">
        <v>1</v>
      </c>
    </row>
    <row r="254" spans="1:16" customFormat="1" x14ac:dyDescent="0.25">
      <c r="A254" s="2" t="s">
        <v>277</v>
      </c>
      <c r="B254" s="2" t="s">
        <v>108</v>
      </c>
      <c r="C254" s="2" t="s">
        <v>118</v>
      </c>
      <c r="D254" s="2" t="s">
        <v>117</v>
      </c>
      <c r="E254" s="2" t="s">
        <v>120</v>
      </c>
      <c r="F254" s="11">
        <v>22.4</v>
      </c>
      <c r="G254" s="11">
        <v>0</v>
      </c>
      <c r="H254" s="11">
        <v>22.4</v>
      </c>
      <c r="I254" s="4">
        <v>0</v>
      </c>
      <c r="J254" s="4">
        <v>0</v>
      </c>
      <c r="K254" s="5">
        <v>0</v>
      </c>
      <c r="L254" s="25"/>
      <c r="M254" s="11">
        <v>0</v>
      </c>
      <c r="N254" s="25"/>
      <c r="O254" s="4">
        <v>22.4</v>
      </c>
      <c r="P254" s="3">
        <v>1</v>
      </c>
    </row>
    <row r="255" spans="1:16" customFormat="1" x14ac:dyDescent="0.25">
      <c r="A255" s="2" t="s">
        <v>278</v>
      </c>
      <c r="B255" s="2" t="s">
        <v>97</v>
      </c>
      <c r="C255" s="2" t="s">
        <v>118</v>
      </c>
      <c r="D255" s="2" t="s">
        <v>117</v>
      </c>
      <c r="E255" s="2" t="s">
        <v>121</v>
      </c>
      <c r="F255" s="11">
        <v>60000</v>
      </c>
      <c r="G255" s="11">
        <v>60000</v>
      </c>
      <c r="H255" s="11">
        <v>60000</v>
      </c>
      <c r="I255" s="4">
        <v>26564.06</v>
      </c>
      <c r="J255" s="4">
        <v>0</v>
      </c>
      <c r="K255" s="5">
        <v>0</v>
      </c>
      <c r="L255" s="25"/>
      <c r="M255" s="11">
        <v>26564.06</v>
      </c>
      <c r="N255" s="25"/>
      <c r="O255" s="4">
        <v>33435.94</v>
      </c>
      <c r="P255" s="3">
        <v>0.55726600000000004</v>
      </c>
    </row>
    <row r="256" spans="1:16" customFormat="1" x14ac:dyDescent="0.25">
      <c r="A256" s="2" t="s">
        <v>278</v>
      </c>
      <c r="B256" s="2" t="s">
        <v>97</v>
      </c>
      <c r="C256" s="2" t="s">
        <v>118</v>
      </c>
      <c r="D256" s="2" t="s">
        <v>117</v>
      </c>
      <c r="E256" s="2" t="s">
        <v>120</v>
      </c>
      <c r="F256" s="11">
        <v>0</v>
      </c>
      <c r="G256" s="11">
        <v>0</v>
      </c>
      <c r="H256" s="11">
        <v>0</v>
      </c>
      <c r="I256" s="4">
        <v>743.81</v>
      </c>
      <c r="J256" s="4">
        <v>0</v>
      </c>
      <c r="K256" s="5">
        <v>0</v>
      </c>
      <c r="L256" s="25"/>
      <c r="M256" s="11">
        <v>743.81</v>
      </c>
      <c r="N256" s="25"/>
      <c r="O256" s="4">
        <v>-743.81</v>
      </c>
      <c r="P256" s="3">
        <v>0</v>
      </c>
    </row>
  </sheetData>
  <autoFilter ref="A11:P256" xr:uid="{00000000-0009-0000-0000-00000B000000}"/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16"/>
  <sheetViews>
    <sheetView workbookViewId="0">
      <selection activeCell="D15" sqref="A15:XFD15"/>
    </sheetView>
  </sheetViews>
  <sheetFormatPr defaultColWidth="8" defaultRowHeight="12" customHeight="1" x14ac:dyDescent="0.25"/>
  <cols>
    <col min="1" max="18" width="23.44140625" customWidth="1"/>
  </cols>
  <sheetData>
    <row r="1" spans="1:18" ht="12" customHeight="1" x14ac:dyDescent="0.25">
      <c r="A1" s="32" t="s">
        <v>380</v>
      </c>
      <c r="B1" s="32" t="s">
        <v>23</v>
      </c>
      <c r="C1" s="32" t="s">
        <v>16</v>
      </c>
      <c r="D1" s="32" t="s">
        <v>280</v>
      </c>
      <c r="E1" s="32" t="s">
        <v>343</v>
      </c>
      <c r="F1" s="32" t="s">
        <v>344</v>
      </c>
      <c r="G1" s="32" t="s">
        <v>345</v>
      </c>
      <c r="H1" s="32" t="s">
        <v>346</v>
      </c>
      <c r="I1" s="32" t="s">
        <v>347</v>
      </c>
      <c r="J1" s="32" t="s">
        <v>348</v>
      </c>
      <c r="K1" s="32" t="s">
        <v>5</v>
      </c>
      <c r="L1" s="32" t="s">
        <v>349</v>
      </c>
      <c r="M1" s="32" t="s">
        <v>4</v>
      </c>
      <c r="N1" s="32" t="s">
        <v>350</v>
      </c>
      <c r="O1" s="32" t="s">
        <v>351</v>
      </c>
      <c r="P1" s="32" t="s">
        <v>352</v>
      </c>
      <c r="Q1" s="32" t="s">
        <v>353</v>
      </c>
      <c r="R1" s="32" t="s">
        <v>354</v>
      </c>
    </row>
    <row r="2" spans="1:18" ht="12" customHeight="1" x14ac:dyDescent="0.25">
      <c r="A2" s="6" t="s">
        <v>263</v>
      </c>
      <c r="B2" s="6" t="s">
        <v>99</v>
      </c>
      <c r="C2" s="6" t="s">
        <v>355</v>
      </c>
      <c r="D2" s="6" t="s">
        <v>356</v>
      </c>
      <c r="E2" s="6" t="s">
        <v>357</v>
      </c>
      <c r="F2" s="6" t="s">
        <v>358</v>
      </c>
      <c r="G2" s="6" t="s">
        <v>359</v>
      </c>
      <c r="H2" s="6" t="s">
        <v>117</v>
      </c>
      <c r="I2" s="6"/>
      <c r="J2" s="5">
        <v>10936.02</v>
      </c>
      <c r="K2" s="5">
        <v>1945</v>
      </c>
      <c r="L2" s="5">
        <v>0</v>
      </c>
      <c r="M2" s="5">
        <v>-1720.46</v>
      </c>
      <c r="N2" s="5">
        <v>-48.18</v>
      </c>
      <c r="O2" s="11">
        <v>11112.38</v>
      </c>
      <c r="P2" s="5">
        <v>0</v>
      </c>
      <c r="Q2" s="5">
        <v>0</v>
      </c>
      <c r="R2" s="5">
        <v>11112.38</v>
      </c>
    </row>
    <row r="3" spans="1:18" ht="12" customHeight="1" x14ac:dyDescent="0.25">
      <c r="A3" s="6" t="s">
        <v>264</v>
      </c>
      <c r="B3" s="6" t="s">
        <v>100</v>
      </c>
      <c r="C3" s="6" t="s">
        <v>360</v>
      </c>
      <c r="D3" s="6" t="s">
        <v>361</v>
      </c>
      <c r="E3" s="6" t="s">
        <v>357</v>
      </c>
      <c r="F3" s="6" t="s">
        <v>358</v>
      </c>
      <c r="G3" s="6" t="s">
        <v>359</v>
      </c>
      <c r="H3" s="6" t="s">
        <v>117</v>
      </c>
      <c r="I3" s="6"/>
      <c r="J3" s="5">
        <v>47798.98</v>
      </c>
      <c r="K3" s="5">
        <v>500</v>
      </c>
      <c r="L3" s="5">
        <v>0</v>
      </c>
      <c r="M3" s="5">
        <v>-4456.5600000000004</v>
      </c>
      <c r="N3" s="5">
        <v>-102.83</v>
      </c>
      <c r="O3" s="11">
        <v>43739.59</v>
      </c>
      <c r="P3" s="5">
        <v>0</v>
      </c>
      <c r="Q3" s="5">
        <v>0</v>
      </c>
      <c r="R3" s="5">
        <v>43739.59</v>
      </c>
    </row>
    <row r="4" spans="1:18" ht="12" customHeight="1" x14ac:dyDescent="0.25">
      <c r="A4" s="6" t="s">
        <v>266</v>
      </c>
      <c r="B4" s="6" t="s">
        <v>102</v>
      </c>
      <c r="C4" s="6" t="s">
        <v>362</v>
      </c>
      <c r="D4" s="6" t="s">
        <v>363</v>
      </c>
      <c r="E4" s="6" t="s">
        <v>357</v>
      </c>
      <c r="F4" s="6" t="s">
        <v>358</v>
      </c>
      <c r="G4" s="6" t="s">
        <v>359</v>
      </c>
      <c r="H4" s="6" t="s">
        <v>117</v>
      </c>
      <c r="I4" s="6"/>
      <c r="J4" s="5">
        <v>34928.32</v>
      </c>
      <c r="K4" s="5">
        <v>2175.8000000000002</v>
      </c>
      <c r="L4" s="5">
        <v>0</v>
      </c>
      <c r="M4" s="5">
        <v>-4389.7299999999996</v>
      </c>
      <c r="N4" s="5">
        <v>-122.92</v>
      </c>
      <c r="O4" s="11">
        <v>32591.47</v>
      </c>
      <c r="P4" s="5">
        <v>0</v>
      </c>
      <c r="Q4" s="5">
        <v>0</v>
      </c>
      <c r="R4" s="5">
        <v>32591.47</v>
      </c>
    </row>
    <row r="5" spans="1:18" ht="12" customHeight="1" x14ac:dyDescent="0.25">
      <c r="A5" s="6" t="s">
        <v>267</v>
      </c>
      <c r="B5" s="6" t="s">
        <v>103</v>
      </c>
      <c r="C5" s="6" t="s">
        <v>364</v>
      </c>
      <c r="D5" s="6" t="s">
        <v>365</v>
      </c>
      <c r="E5" s="6" t="s">
        <v>357</v>
      </c>
      <c r="F5" s="6" t="s">
        <v>358</v>
      </c>
      <c r="G5" s="6" t="s">
        <v>359</v>
      </c>
      <c r="H5" s="6" t="s">
        <v>117</v>
      </c>
      <c r="I5" s="6"/>
      <c r="J5" s="5">
        <v>73450.84</v>
      </c>
      <c r="K5" s="5">
        <v>0</v>
      </c>
      <c r="L5" s="5">
        <v>0</v>
      </c>
      <c r="M5" s="5">
        <v>-70063.77</v>
      </c>
      <c r="N5" s="5">
        <v>-1961.45</v>
      </c>
      <c r="O5" s="11">
        <v>1425.62</v>
      </c>
      <c r="P5" s="5">
        <v>0</v>
      </c>
      <c r="Q5" s="5">
        <v>0</v>
      </c>
      <c r="R5" s="5">
        <v>1425.62</v>
      </c>
    </row>
    <row r="6" spans="1:18" ht="12" customHeight="1" x14ac:dyDescent="0.25">
      <c r="A6" s="6" t="s">
        <v>268</v>
      </c>
      <c r="B6" s="6" t="s">
        <v>104</v>
      </c>
      <c r="C6" s="6" t="s">
        <v>364</v>
      </c>
      <c r="D6" s="6" t="s">
        <v>366</v>
      </c>
      <c r="E6" s="6" t="s">
        <v>357</v>
      </c>
      <c r="F6" s="6" t="s">
        <v>358</v>
      </c>
      <c r="G6" s="6" t="s">
        <v>359</v>
      </c>
      <c r="H6" s="6" t="s">
        <v>117</v>
      </c>
      <c r="I6" s="6"/>
      <c r="J6" s="5">
        <v>7766.59</v>
      </c>
      <c r="K6" s="5">
        <v>0</v>
      </c>
      <c r="L6" s="5">
        <v>5599.46</v>
      </c>
      <c r="M6" s="5">
        <v>-3546.9</v>
      </c>
      <c r="N6" s="5">
        <v>-99.31</v>
      </c>
      <c r="O6" s="11">
        <v>9719.84</v>
      </c>
      <c r="P6" s="5">
        <v>0</v>
      </c>
      <c r="Q6" s="5">
        <v>0</v>
      </c>
      <c r="R6" s="5">
        <v>9719.84</v>
      </c>
    </row>
    <row r="7" spans="1:18" ht="12" customHeight="1" x14ac:dyDescent="0.25">
      <c r="A7" s="6" t="s">
        <v>269</v>
      </c>
      <c r="B7" s="6" t="s">
        <v>105</v>
      </c>
      <c r="C7" s="6" t="s">
        <v>364</v>
      </c>
      <c r="D7" s="6" t="s">
        <v>367</v>
      </c>
      <c r="E7" s="6" t="s">
        <v>357</v>
      </c>
      <c r="F7" s="6" t="s">
        <v>358</v>
      </c>
      <c r="G7" s="6" t="s">
        <v>359</v>
      </c>
      <c r="H7" s="6" t="s">
        <v>117</v>
      </c>
      <c r="I7" s="6"/>
      <c r="J7" s="5">
        <v>4387.13</v>
      </c>
      <c r="K7" s="5">
        <v>100</v>
      </c>
      <c r="L7" s="5">
        <v>76466.720000000001</v>
      </c>
      <c r="M7" s="5">
        <v>-187.1</v>
      </c>
      <c r="N7" s="5">
        <v>-5.24</v>
      </c>
      <c r="O7" s="11">
        <v>80761.509999999995</v>
      </c>
      <c r="P7" s="5">
        <v>0</v>
      </c>
      <c r="Q7" s="5">
        <v>0</v>
      </c>
      <c r="R7" s="5">
        <v>80761.509999999995</v>
      </c>
    </row>
    <row r="8" spans="1:18" ht="12" customHeight="1" x14ac:dyDescent="0.25">
      <c r="A8" s="6" t="s">
        <v>270</v>
      </c>
      <c r="B8" s="6" t="s">
        <v>106</v>
      </c>
      <c r="C8" s="6" t="s">
        <v>364</v>
      </c>
      <c r="D8" s="6" t="s">
        <v>368</v>
      </c>
      <c r="E8" s="6" t="s">
        <v>357</v>
      </c>
      <c r="F8" s="6" t="s">
        <v>358</v>
      </c>
      <c r="G8" s="6" t="s">
        <v>359</v>
      </c>
      <c r="H8" s="6" t="s">
        <v>117</v>
      </c>
      <c r="I8" s="6"/>
      <c r="J8" s="5">
        <v>26466.720000000001</v>
      </c>
      <c r="K8" s="5">
        <v>808</v>
      </c>
      <c r="L8" s="5">
        <v>0</v>
      </c>
      <c r="M8" s="5">
        <v>0</v>
      </c>
      <c r="N8" s="5">
        <v>-26466.720000000001</v>
      </c>
      <c r="O8" s="11">
        <v>808</v>
      </c>
      <c r="P8" s="5">
        <v>0</v>
      </c>
      <c r="Q8" s="5">
        <v>0</v>
      </c>
      <c r="R8" s="5">
        <v>808</v>
      </c>
    </row>
    <row r="9" spans="1:18" ht="12" customHeight="1" x14ac:dyDescent="0.25">
      <c r="A9" s="6" t="s">
        <v>276</v>
      </c>
      <c r="B9" s="6" t="s">
        <v>107</v>
      </c>
      <c r="C9" s="6" t="s">
        <v>364</v>
      </c>
      <c r="D9" s="6" t="s">
        <v>369</v>
      </c>
      <c r="E9" s="6" t="s">
        <v>357</v>
      </c>
      <c r="F9" s="6" t="s">
        <v>358</v>
      </c>
      <c r="G9" s="6" t="s">
        <v>359</v>
      </c>
      <c r="H9" s="6" t="s">
        <v>117</v>
      </c>
      <c r="I9" s="6"/>
      <c r="J9" s="5">
        <v>3554.93</v>
      </c>
      <c r="K9" s="5">
        <v>0</v>
      </c>
      <c r="L9" s="5">
        <v>0</v>
      </c>
      <c r="M9" s="5">
        <v>0</v>
      </c>
      <c r="N9" s="5">
        <v>0</v>
      </c>
      <c r="O9" s="11">
        <v>3554.93</v>
      </c>
      <c r="P9" s="5">
        <v>0</v>
      </c>
      <c r="Q9" s="5">
        <v>0</v>
      </c>
      <c r="R9" s="5">
        <v>3554.93</v>
      </c>
    </row>
    <row r="10" spans="1:18" ht="12" customHeight="1" x14ac:dyDescent="0.25">
      <c r="A10" s="6" t="s">
        <v>277</v>
      </c>
      <c r="B10" s="6" t="s">
        <v>108</v>
      </c>
      <c r="C10" s="6" t="s">
        <v>364</v>
      </c>
      <c r="D10" s="6" t="s">
        <v>370</v>
      </c>
      <c r="E10" s="6" t="s">
        <v>357</v>
      </c>
      <c r="F10" s="6" t="s">
        <v>358</v>
      </c>
      <c r="G10" s="6" t="s">
        <v>359</v>
      </c>
      <c r="H10" s="6" t="s">
        <v>117</v>
      </c>
      <c r="I10" s="6"/>
      <c r="J10" s="5">
        <v>0</v>
      </c>
      <c r="K10" s="5">
        <v>1100</v>
      </c>
      <c r="L10" s="5">
        <v>0</v>
      </c>
      <c r="M10" s="5">
        <v>0</v>
      </c>
      <c r="N10" s="5">
        <v>0</v>
      </c>
      <c r="O10" s="11">
        <v>1100</v>
      </c>
      <c r="P10" s="5">
        <v>0</v>
      </c>
      <c r="Q10" s="5">
        <v>0</v>
      </c>
      <c r="R10" s="5">
        <v>1100</v>
      </c>
    </row>
    <row r="11" spans="1:18" ht="13.2" x14ac:dyDescent="0.25">
      <c r="A11" s="2" t="s">
        <v>254</v>
      </c>
      <c r="B11" s="2" t="s">
        <v>109</v>
      </c>
      <c r="C11" s="2" t="s">
        <v>371</v>
      </c>
      <c r="D11" s="2" t="s">
        <v>372</v>
      </c>
      <c r="E11" s="2" t="s">
        <v>357</v>
      </c>
      <c r="F11" s="2" t="s">
        <v>358</v>
      </c>
      <c r="G11" s="2" t="s">
        <v>359</v>
      </c>
      <c r="H11" s="2" t="s">
        <v>117</v>
      </c>
      <c r="I11" s="2"/>
      <c r="J11" s="5">
        <v>71690.710000000006</v>
      </c>
      <c r="K11" s="5">
        <v>0</v>
      </c>
      <c r="L11" s="5">
        <v>1000</v>
      </c>
      <c r="M11" s="5">
        <v>0</v>
      </c>
      <c r="N11" s="5">
        <v>0</v>
      </c>
      <c r="O11" s="11">
        <v>72690.710000000006</v>
      </c>
      <c r="P11" s="5">
        <v>0</v>
      </c>
      <c r="Q11" s="5">
        <v>0</v>
      </c>
      <c r="R11" s="5">
        <v>72690.710000000006</v>
      </c>
    </row>
    <row r="12" spans="1:18" ht="13.2" x14ac:dyDescent="0.25">
      <c r="A12" s="2" t="s">
        <v>255</v>
      </c>
      <c r="B12" s="2" t="s">
        <v>110</v>
      </c>
      <c r="C12" s="2" t="s">
        <v>373</v>
      </c>
      <c r="D12" s="2" t="s">
        <v>374</v>
      </c>
      <c r="E12" s="2" t="s">
        <v>357</v>
      </c>
      <c r="F12" s="2" t="s">
        <v>358</v>
      </c>
      <c r="G12" s="2" t="s">
        <v>359</v>
      </c>
      <c r="H12" s="2" t="s">
        <v>117</v>
      </c>
      <c r="I12" s="2"/>
      <c r="J12" s="5">
        <v>456486.56</v>
      </c>
      <c r="K12" s="5">
        <v>0</v>
      </c>
      <c r="L12" s="5">
        <v>101000</v>
      </c>
      <c r="M12" s="5">
        <v>-232052.87</v>
      </c>
      <c r="N12" s="5">
        <v>-5493.87</v>
      </c>
      <c r="O12" s="11">
        <v>319939.82</v>
      </c>
      <c r="P12" s="5">
        <v>0</v>
      </c>
      <c r="Q12" s="5">
        <v>0</v>
      </c>
      <c r="R12" s="5">
        <v>319939.82</v>
      </c>
    </row>
    <row r="13" spans="1:18" ht="13.2" x14ac:dyDescent="0.25">
      <c r="A13" s="2" t="s">
        <v>261</v>
      </c>
      <c r="B13" s="2" t="s">
        <v>111</v>
      </c>
      <c r="C13" s="2" t="s">
        <v>375</v>
      </c>
      <c r="D13" s="2" t="s">
        <v>376</v>
      </c>
      <c r="E13" s="2" t="s">
        <v>357</v>
      </c>
      <c r="F13" s="2" t="s">
        <v>358</v>
      </c>
      <c r="G13" s="2" t="s">
        <v>359</v>
      </c>
      <c r="H13" s="2" t="s">
        <v>117</v>
      </c>
      <c r="I13" s="2"/>
      <c r="J13" s="5">
        <v>1774285.69</v>
      </c>
      <c r="K13" s="5">
        <v>0</v>
      </c>
      <c r="L13" s="5">
        <v>44138</v>
      </c>
      <c r="M13" s="5">
        <v>-587334.41</v>
      </c>
      <c r="N13" s="5">
        <v>-12749.92</v>
      </c>
      <c r="O13" s="11">
        <v>1218339.3600000001</v>
      </c>
      <c r="P13" s="5">
        <v>0</v>
      </c>
      <c r="Q13" s="5">
        <v>0</v>
      </c>
      <c r="R13" s="5">
        <v>1218339.3600000001</v>
      </c>
    </row>
    <row r="14" spans="1:18" ht="13.2" x14ac:dyDescent="0.25">
      <c r="A14" s="2" t="s">
        <v>272</v>
      </c>
      <c r="B14" s="2" t="s">
        <v>113</v>
      </c>
      <c r="C14" s="2" t="s">
        <v>373</v>
      </c>
      <c r="D14" s="2" t="s">
        <v>377</v>
      </c>
      <c r="E14" s="2" t="s">
        <v>357</v>
      </c>
      <c r="F14" s="2" t="s">
        <v>358</v>
      </c>
      <c r="G14" s="2" t="s">
        <v>359</v>
      </c>
      <c r="H14" s="2" t="s">
        <v>117</v>
      </c>
      <c r="I14" s="2"/>
      <c r="J14" s="5">
        <v>214063.38</v>
      </c>
      <c r="K14" s="5">
        <v>0</v>
      </c>
      <c r="L14" s="5">
        <v>25000</v>
      </c>
      <c r="M14" s="5">
        <v>-7327.48</v>
      </c>
      <c r="N14" s="5">
        <v>-205.16</v>
      </c>
      <c r="O14" s="11">
        <v>231530.74</v>
      </c>
      <c r="P14" s="5">
        <v>0</v>
      </c>
      <c r="Q14" s="5">
        <v>0</v>
      </c>
      <c r="R14" s="5">
        <v>231530.74</v>
      </c>
    </row>
    <row r="15" spans="1:18" ht="13.2" x14ac:dyDescent="0.25">
      <c r="A15" s="2" t="s">
        <v>273</v>
      </c>
      <c r="B15" s="2" t="s">
        <v>114</v>
      </c>
      <c r="C15" s="2" t="s">
        <v>371</v>
      </c>
      <c r="D15" s="2" t="s">
        <v>378</v>
      </c>
      <c r="E15" s="2" t="s">
        <v>357</v>
      </c>
      <c r="F15" s="2" t="s">
        <v>358</v>
      </c>
      <c r="G15" s="2" t="s">
        <v>359</v>
      </c>
      <c r="H15" s="2" t="s">
        <v>117</v>
      </c>
      <c r="I15" s="2"/>
      <c r="J15" s="5">
        <v>621024.35</v>
      </c>
      <c r="K15" s="5">
        <v>0</v>
      </c>
      <c r="L15" s="5">
        <v>0</v>
      </c>
      <c r="M15" s="5">
        <v>-6583.2</v>
      </c>
      <c r="N15" s="5">
        <v>-184.33</v>
      </c>
      <c r="O15" s="11">
        <v>614256.81999999995</v>
      </c>
      <c r="P15" s="5">
        <v>0</v>
      </c>
      <c r="Q15" s="5">
        <v>0</v>
      </c>
      <c r="R15" s="5">
        <v>614256.81999999995</v>
      </c>
    </row>
    <row r="16" spans="1:18" ht="13.2" x14ac:dyDescent="0.25">
      <c r="A16" s="2" t="s">
        <v>275</v>
      </c>
      <c r="B16" s="2" t="s">
        <v>115</v>
      </c>
      <c r="C16" s="2" t="s">
        <v>373</v>
      </c>
      <c r="D16" s="2" t="s">
        <v>379</v>
      </c>
      <c r="E16" s="2" t="s">
        <v>357</v>
      </c>
      <c r="F16" s="2" t="s">
        <v>358</v>
      </c>
      <c r="G16" s="2" t="s">
        <v>359</v>
      </c>
      <c r="H16" s="2" t="s">
        <v>117</v>
      </c>
      <c r="I16" s="2"/>
      <c r="J16" s="5">
        <v>39731.51</v>
      </c>
      <c r="K16" s="5">
        <v>0</v>
      </c>
      <c r="L16" s="5">
        <v>7250</v>
      </c>
      <c r="M16" s="5">
        <v>0</v>
      </c>
      <c r="N16" s="5">
        <v>0</v>
      </c>
      <c r="O16" s="11">
        <v>46981.51</v>
      </c>
      <c r="P16" s="5">
        <v>0</v>
      </c>
      <c r="Q16" s="5">
        <v>0</v>
      </c>
      <c r="R16" s="5">
        <v>46981.51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1"/>
  <sheetViews>
    <sheetView topLeftCell="A29" workbookViewId="0">
      <selection activeCell="F21" sqref="F21"/>
    </sheetView>
  </sheetViews>
  <sheetFormatPr defaultColWidth="8.88671875" defaultRowHeight="13.2" x14ac:dyDescent="0.25"/>
  <cols>
    <col min="1" max="1" width="10.5546875" style="1" bestFit="1" customWidth="1"/>
    <col min="2" max="2" width="16.5546875" style="1" bestFit="1" customWidth="1"/>
    <col min="3" max="3" width="20.33203125" style="1" bestFit="1" customWidth="1"/>
    <col min="4" max="4" width="9.6640625" style="1" bestFit="1" customWidth="1"/>
    <col min="5" max="5" width="9.6640625" style="1" customWidth="1"/>
    <col min="6" max="6" width="13.6640625" style="1" bestFit="1" customWidth="1"/>
    <col min="7" max="7" width="5" style="1" bestFit="1" customWidth="1"/>
    <col min="8" max="8" width="11.33203125" style="1" bestFit="1" customWidth="1"/>
    <col min="9" max="9" width="8.6640625" style="1" bestFit="1" customWidth="1"/>
    <col min="10" max="10" width="12.88671875" style="1" bestFit="1" customWidth="1"/>
    <col min="11" max="11" width="7" style="1" bestFit="1" customWidth="1"/>
    <col min="12" max="12" width="6.5546875" style="1" bestFit="1" customWidth="1"/>
    <col min="13" max="14" width="21.33203125" style="1" customWidth="1"/>
    <col min="15" max="15" width="15.88671875" style="1" customWidth="1"/>
    <col min="16" max="16" width="12.6640625" style="1" bestFit="1" customWidth="1"/>
    <col min="17" max="16384" width="8.88671875" style="1"/>
  </cols>
  <sheetData>
    <row r="1" spans="1:16" s="23" customFormat="1" ht="37.950000000000003" customHeight="1" x14ac:dyDescent="0.25">
      <c r="A1" s="23" t="s">
        <v>23</v>
      </c>
      <c r="B1" s="23" t="s">
        <v>242</v>
      </c>
      <c r="C1" s="23" t="s">
        <v>243</v>
      </c>
      <c r="D1" s="23" t="s">
        <v>253</v>
      </c>
      <c r="E1" s="23" t="s">
        <v>391</v>
      </c>
      <c r="F1" s="23" t="s">
        <v>245</v>
      </c>
      <c r="G1" s="23" t="s">
        <v>2</v>
      </c>
      <c r="H1" s="23" t="s">
        <v>246</v>
      </c>
      <c r="I1" s="23" t="s">
        <v>247</v>
      </c>
      <c r="J1" s="23" t="s">
        <v>248</v>
      </c>
      <c r="K1" s="23" t="s">
        <v>249</v>
      </c>
      <c r="L1" s="23" t="s">
        <v>250</v>
      </c>
      <c r="M1" s="23" t="s">
        <v>239</v>
      </c>
      <c r="N1" s="23" t="s">
        <v>238</v>
      </c>
      <c r="O1" s="23" t="s">
        <v>240</v>
      </c>
      <c r="P1" s="23" t="s">
        <v>251</v>
      </c>
    </row>
    <row r="2" spans="1:16" x14ac:dyDescent="0.25">
      <c r="A2" s="1">
        <f>'Budget to Actual'!$C$2</f>
        <v>0</v>
      </c>
      <c r="B2" s="21" t="s">
        <v>4</v>
      </c>
      <c r="C2" s="1" t="s">
        <v>19</v>
      </c>
      <c r="P2" s="1" t="e">
        <f>#REF!</f>
        <v>#REF!</v>
      </c>
    </row>
    <row r="3" spans="1:16" x14ac:dyDescent="0.25">
      <c r="A3" s="1">
        <f>'Budget to Actual'!$C$2</f>
        <v>0</v>
      </c>
      <c r="B3" s="21" t="s">
        <v>4</v>
      </c>
      <c r="C3" s="1" t="s">
        <v>1</v>
      </c>
      <c r="P3" s="1" t="e">
        <f>#REF!</f>
        <v>#REF!</v>
      </c>
    </row>
    <row r="4" spans="1:16" x14ac:dyDescent="0.25">
      <c r="A4" s="1">
        <f>'Budget to Actual'!$C$2</f>
        <v>0</v>
      </c>
      <c r="B4" s="21" t="s">
        <v>4</v>
      </c>
      <c r="C4" s="1" t="s">
        <v>18</v>
      </c>
      <c r="P4" s="1" t="e">
        <f>#REF!</f>
        <v>#REF!</v>
      </c>
    </row>
    <row r="5" spans="1:16" x14ac:dyDescent="0.25">
      <c r="A5" s="1">
        <f>'Budget to Actual'!$C$2</f>
        <v>0</v>
      </c>
      <c r="B5" s="21" t="s">
        <v>4</v>
      </c>
      <c r="C5" s="1" t="s">
        <v>20</v>
      </c>
      <c r="P5" s="1" t="e">
        <f>#REF!</f>
        <v>#REF!</v>
      </c>
    </row>
    <row r="6" spans="1:16" x14ac:dyDescent="0.25">
      <c r="A6" s="1">
        <f>'Budget to Actual'!$C$2</f>
        <v>0</v>
      </c>
      <c r="B6" s="21" t="s">
        <v>24</v>
      </c>
      <c r="C6" s="1" t="e">
        <f>#REF!</f>
        <v>#REF!</v>
      </c>
      <c r="E6" s="1" t="e">
        <f>#REF!</f>
        <v>#REF!</v>
      </c>
      <c r="F6" s="1" t="e">
        <f>#REF!</f>
        <v>#REF!</v>
      </c>
      <c r="G6" s="1" t="e">
        <f>#REF!</f>
        <v>#REF!</v>
      </c>
      <c r="H6" s="1" t="e">
        <f>#REF!</f>
        <v>#REF!</v>
      </c>
      <c r="I6" s="1" t="e">
        <f>#REF!</f>
        <v>#REF!</v>
      </c>
      <c r="J6" s="1" t="e">
        <f>#REF!</f>
        <v>#REF!</v>
      </c>
      <c r="K6" s="1" t="e">
        <f>#REF!</f>
        <v>#REF!</v>
      </c>
      <c r="L6" s="1" t="e">
        <f>#REF!</f>
        <v>#REF!</v>
      </c>
      <c r="P6" s="1" t="e">
        <f>#REF!</f>
        <v>#REF!</v>
      </c>
    </row>
    <row r="7" spans="1:16" x14ac:dyDescent="0.25">
      <c r="A7" s="1">
        <f>'Budget to Actual'!$C$2</f>
        <v>0</v>
      </c>
      <c r="B7" s="21" t="s">
        <v>24</v>
      </c>
      <c r="C7" s="1" t="e">
        <f>#REF!</f>
        <v>#REF!</v>
      </c>
      <c r="E7" s="1" t="e">
        <f>#REF!</f>
        <v>#REF!</v>
      </c>
      <c r="F7" s="1" t="e">
        <f>#REF!</f>
        <v>#REF!</v>
      </c>
      <c r="G7" s="1" t="e">
        <f>#REF!</f>
        <v>#REF!</v>
      </c>
      <c r="H7" s="1" t="e">
        <f>#REF!</f>
        <v>#REF!</v>
      </c>
      <c r="I7" s="1" t="e">
        <f>#REF!</f>
        <v>#REF!</v>
      </c>
      <c r="J7" s="1" t="e">
        <f>#REF!</f>
        <v>#REF!</v>
      </c>
      <c r="K7" s="1" t="e">
        <f>#REF!</f>
        <v>#REF!</v>
      </c>
      <c r="L7" s="1" t="e">
        <f>#REF!</f>
        <v>#REF!</v>
      </c>
      <c r="P7" s="1" t="e">
        <f>#REF!</f>
        <v>#REF!</v>
      </c>
    </row>
    <row r="8" spans="1:16" x14ac:dyDescent="0.25">
      <c r="A8" s="1">
        <f>'Budget to Actual'!$C$2</f>
        <v>0</v>
      </c>
      <c r="B8" s="21" t="s">
        <v>24</v>
      </c>
      <c r="C8" s="1" t="e">
        <f>#REF!</f>
        <v>#REF!</v>
      </c>
      <c r="E8" s="1" t="e">
        <f>#REF!</f>
        <v>#REF!</v>
      </c>
      <c r="F8" s="1" t="e">
        <f>#REF!</f>
        <v>#REF!</v>
      </c>
      <c r="G8" s="1" t="e">
        <f>#REF!</f>
        <v>#REF!</v>
      </c>
      <c r="H8" s="1" t="e">
        <f>#REF!</f>
        <v>#REF!</v>
      </c>
      <c r="I8" s="1" t="e">
        <f>#REF!</f>
        <v>#REF!</v>
      </c>
      <c r="J8" s="1" t="e">
        <f>#REF!</f>
        <v>#REF!</v>
      </c>
      <c r="K8" s="1" t="e">
        <f>#REF!</f>
        <v>#REF!</v>
      </c>
      <c r="L8" s="1" t="e">
        <f>#REF!</f>
        <v>#REF!</v>
      </c>
      <c r="P8" s="1" t="e">
        <f>#REF!</f>
        <v>#REF!</v>
      </c>
    </row>
    <row r="9" spans="1:16" x14ac:dyDescent="0.25">
      <c r="A9" s="1">
        <f>'Budget to Actual'!$C$2</f>
        <v>0</v>
      </c>
      <c r="B9" s="21" t="s">
        <v>24</v>
      </c>
      <c r="C9" s="1" t="e">
        <f>#REF!</f>
        <v>#REF!</v>
      </c>
      <c r="E9" s="1" t="e">
        <f>#REF!</f>
        <v>#REF!</v>
      </c>
      <c r="F9" s="1" t="e">
        <f>#REF!</f>
        <v>#REF!</v>
      </c>
      <c r="G9" s="1" t="e">
        <f>#REF!</f>
        <v>#REF!</v>
      </c>
      <c r="H9" s="1" t="e">
        <f>#REF!</f>
        <v>#REF!</v>
      </c>
      <c r="I9" s="1" t="e">
        <f>#REF!</f>
        <v>#REF!</v>
      </c>
      <c r="J9" s="1" t="e">
        <f>#REF!</f>
        <v>#REF!</v>
      </c>
      <c r="K9" s="1" t="e">
        <f>#REF!</f>
        <v>#REF!</v>
      </c>
      <c r="L9" s="1" t="e">
        <f>#REF!</f>
        <v>#REF!</v>
      </c>
      <c r="P9" s="1" t="e">
        <f>#REF!</f>
        <v>#REF!</v>
      </c>
    </row>
    <row r="10" spans="1:16" x14ac:dyDescent="0.25">
      <c r="A10" s="1">
        <f>'Budget to Actual'!$C$2</f>
        <v>0</v>
      </c>
      <c r="B10" s="21" t="s">
        <v>24</v>
      </c>
      <c r="C10" s="1" t="e">
        <f>#REF!</f>
        <v>#REF!</v>
      </c>
      <c r="E10" s="1" t="e">
        <f>#REF!</f>
        <v>#REF!</v>
      </c>
      <c r="F10" s="1" t="e">
        <f>#REF!</f>
        <v>#REF!</v>
      </c>
      <c r="G10" s="1" t="e">
        <f>#REF!</f>
        <v>#REF!</v>
      </c>
      <c r="H10" s="1" t="e">
        <f>#REF!</f>
        <v>#REF!</v>
      </c>
      <c r="I10" s="1" t="e">
        <f>#REF!</f>
        <v>#REF!</v>
      </c>
      <c r="J10" s="1" t="e">
        <f>#REF!</f>
        <v>#REF!</v>
      </c>
      <c r="K10" s="1" t="e">
        <f>#REF!</f>
        <v>#REF!</v>
      </c>
      <c r="L10" s="1" t="e">
        <f>#REF!</f>
        <v>#REF!</v>
      </c>
      <c r="P10" s="1" t="e">
        <f>#REF!</f>
        <v>#REF!</v>
      </c>
    </row>
    <row r="11" spans="1:16" x14ac:dyDescent="0.25">
      <c r="A11" s="1">
        <f>'Budget to Actual'!$C$2</f>
        <v>0</v>
      </c>
      <c r="B11" s="21" t="s">
        <v>24</v>
      </c>
      <c r="C11" s="1" t="e">
        <f>#REF!</f>
        <v>#REF!</v>
      </c>
      <c r="E11" s="1" t="e">
        <f>#REF!</f>
        <v>#REF!</v>
      </c>
      <c r="F11" s="1" t="e">
        <f>#REF!</f>
        <v>#REF!</v>
      </c>
      <c r="G11" s="1" t="e">
        <f>#REF!</f>
        <v>#REF!</v>
      </c>
      <c r="H11" s="1" t="e">
        <f>#REF!</f>
        <v>#REF!</v>
      </c>
      <c r="I11" s="1" t="e">
        <f>#REF!</f>
        <v>#REF!</v>
      </c>
      <c r="J11" s="1" t="e">
        <f>#REF!</f>
        <v>#REF!</v>
      </c>
      <c r="K11" s="1" t="e">
        <f>#REF!</f>
        <v>#REF!</v>
      </c>
      <c r="L11" s="1" t="e">
        <f>#REF!</f>
        <v>#REF!</v>
      </c>
      <c r="P11" s="1" t="e">
        <f>#REF!</f>
        <v>#REF!</v>
      </c>
    </row>
    <row r="12" spans="1:16" x14ac:dyDescent="0.25">
      <c r="A12" s="1">
        <f>'Budget to Actual'!$C$2</f>
        <v>0</v>
      </c>
      <c r="B12" s="21" t="s">
        <v>24</v>
      </c>
      <c r="C12" s="1" t="e">
        <f>#REF!</f>
        <v>#REF!</v>
      </c>
      <c r="E12" s="1" t="e">
        <f>#REF!</f>
        <v>#REF!</v>
      </c>
      <c r="F12" s="1" t="e">
        <f>#REF!</f>
        <v>#REF!</v>
      </c>
      <c r="G12" s="1" t="e">
        <f>#REF!</f>
        <v>#REF!</v>
      </c>
      <c r="H12" s="1" t="e">
        <f>#REF!</f>
        <v>#REF!</v>
      </c>
      <c r="I12" s="1" t="e">
        <f>#REF!</f>
        <v>#REF!</v>
      </c>
      <c r="J12" s="1" t="e">
        <f>#REF!</f>
        <v>#REF!</v>
      </c>
      <c r="K12" s="1" t="e">
        <f>#REF!</f>
        <v>#REF!</v>
      </c>
      <c r="L12" s="1" t="e">
        <f>#REF!</f>
        <v>#REF!</v>
      </c>
      <c r="P12" s="1" t="e">
        <f>#REF!</f>
        <v>#REF!</v>
      </c>
    </row>
    <row r="13" spans="1:16" x14ac:dyDescent="0.25">
      <c r="A13" s="1">
        <f>'Budget to Actual'!$C$2</f>
        <v>0</v>
      </c>
      <c r="B13" s="21" t="s">
        <v>24</v>
      </c>
      <c r="C13" s="1" t="e">
        <f>#REF!</f>
        <v>#REF!</v>
      </c>
      <c r="E13" s="1" t="e">
        <f>#REF!</f>
        <v>#REF!</v>
      </c>
      <c r="F13" s="1" t="e">
        <f>#REF!</f>
        <v>#REF!</v>
      </c>
      <c r="G13" s="1" t="e">
        <f>#REF!</f>
        <v>#REF!</v>
      </c>
      <c r="H13" s="1" t="e">
        <f>#REF!</f>
        <v>#REF!</v>
      </c>
      <c r="I13" s="1" t="e">
        <f>#REF!</f>
        <v>#REF!</v>
      </c>
      <c r="J13" s="1" t="e">
        <f>#REF!</f>
        <v>#REF!</v>
      </c>
      <c r="K13" s="1" t="e">
        <f>#REF!</f>
        <v>#REF!</v>
      </c>
      <c r="L13" s="1" t="e">
        <f>#REF!</f>
        <v>#REF!</v>
      </c>
      <c r="P13" s="1" t="e">
        <f>#REF!</f>
        <v>#REF!</v>
      </c>
    </row>
    <row r="14" spans="1:16" x14ac:dyDescent="0.25">
      <c r="A14" s="1">
        <f>'Budget to Actual'!$C$2</f>
        <v>0</v>
      </c>
      <c r="B14" s="21" t="s">
        <v>24</v>
      </c>
      <c r="C14" s="1" t="e">
        <f>#REF!</f>
        <v>#REF!</v>
      </c>
      <c r="E14" s="1" t="e">
        <f>#REF!</f>
        <v>#REF!</v>
      </c>
      <c r="F14" s="1" t="e">
        <f>#REF!</f>
        <v>#REF!</v>
      </c>
      <c r="G14" s="1" t="e">
        <f>#REF!</f>
        <v>#REF!</v>
      </c>
      <c r="H14" s="1" t="e">
        <f>#REF!</f>
        <v>#REF!</v>
      </c>
      <c r="I14" s="1" t="e">
        <f>#REF!</f>
        <v>#REF!</v>
      </c>
      <c r="J14" s="1" t="e">
        <f>#REF!</f>
        <v>#REF!</v>
      </c>
      <c r="K14" s="1" t="e">
        <f>#REF!</f>
        <v>#REF!</v>
      </c>
      <c r="L14" s="1" t="e">
        <f>#REF!</f>
        <v>#REF!</v>
      </c>
      <c r="P14" s="1" t="e">
        <f>#REF!</f>
        <v>#REF!</v>
      </c>
    </row>
    <row r="15" spans="1:16" x14ac:dyDescent="0.25">
      <c r="A15" s="1">
        <f>'Budget to Actual'!$C$2</f>
        <v>0</v>
      </c>
      <c r="B15" s="21" t="s">
        <v>24</v>
      </c>
      <c r="C15" s="1" t="e">
        <f>#REF!</f>
        <v>#REF!</v>
      </c>
      <c r="E15" s="1" t="e">
        <f>#REF!</f>
        <v>#REF!</v>
      </c>
      <c r="F15" s="1" t="e">
        <f>#REF!</f>
        <v>#REF!</v>
      </c>
      <c r="G15" s="1" t="e">
        <f>#REF!</f>
        <v>#REF!</v>
      </c>
      <c r="H15" s="1" t="e">
        <f>#REF!</f>
        <v>#REF!</v>
      </c>
      <c r="I15" s="1" t="e">
        <f>#REF!</f>
        <v>#REF!</v>
      </c>
      <c r="J15" s="1" t="e">
        <f>#REF!</f>
        <v>#REF!</v>
      </c>
      <c r="K15" s="1" t="e">
        <f>#REF!</f>
        <v>#REF!</v>
      </c>
      <c r="L15" s="1" t="e">
        <f>#REF!</f>
        <v>#REF!</v>
      </c>
      <c r="P15" s="1" t="e">
        <f>#REF!</f>
        <v>#REF!</v>
      </c>
    </row>
    <row r="16" spans="1:16" x14ac:dyDescent="0.25">
      <c r="A16" s="1">
        <f>'Budget to Actual'!$C$2</f>
        <v>0</v>
      </c>
      <c r="B16" s="21" t="s">
        <v>24</v>
      </c>
      <c r="C16" s="1" t="e">
        <f>#REF!</f>
        <v>#REF!</v>
      </c>
      <c r="E16" s="1" t="e">
        <f>#REF!</f>
        <v>#REF!</v>
      </c>
      <c r="F16" s="1" t="e">
        <f>#REF!</f>
        <v>#REF!</v>
      </c>
      <c r="G16" s="1" t="e">
        <f>#REF!</f>
        <v>#REF!</v>
      </c>
      <c r="H16" s="1" t="e">
        <f>#REF!</f>
        <v>#REF!</v>
      </c>
      <c r="I16" s="1" t="e">
        <f>#REF!</f>
        <v>#REF!</v>
      </c>
      <c r="J16" s="1" t="e">
        <f>#REF!</f>
        <v>#REF!</v>
      </c>
      <c r="K16" s="1" t="e">
        <f>#REF!</f>
        <v>#REF!</v>
      </c>
      <c r="L16" s="1" t="e">
        <f>#REF!</f>
        <v>#REF!</v>
      </c>
      <c r="P16" s="1" t="e">
        <f>#REF!</f>
        <v>#REF!</v>
      </c>
    </row>
    <row r="17" spans="1:16" x14ac:dyDescent="0.25">
      <c r="A17" s="1">
        <f>'Budget to Actual'!$C$2</f>
        <v>0</v>
      </c>
      <c r="B17" s="21" t="s">
        <v>24</v>
      </c>
      <c r="C17" s="1" t="e">
        <f>#REF!</f>
        <v>#REF!</v>
      </c>
      <c r="E17" s="1" t="e">
        <f>#REF!</f>
        <v>#REF!</v>
      </c>
      <c r="F17" s="1" t="e">
        <f>#REF!</f>
        <v>#REF!</v>
      </c>
      <c r="G17" s="1" t="e">
        <f>#REF!</f>
        <v>#REF!</v>
      </c>
      <c r="H17" s="1" t="e">
        <f>#REF!</f>
        <v>#REF!</v>
      </c>
      <c r="I17" s="1" t="e">
        <f>#REF!</f>
        <v>#REF!</v>
      </c>
      <c r="J17" s="1" t="e">
        <f>#REF!</f>
        <v>#REF!</v>
      </c>
      <c r="K17" s="1" t="e">
        <f>#REF!</f>
        <v>#REF!</v>
      </c>
      <c r="L17" s="1" t="e">
        <f>#REF!</f>
        <v>#REF!</v>
      </c>
      <c r="P17" s="1" t="e">
        <f>#REF!</f>
        <v>#REF!</v>
      </c>
    </row>
    <row r="18" spans="1:16" x14ac:dyDescent="0.25">
      <c r="A18" s="1">
        <f>'Budget to Actual'!$C$2</f>
        <v>0</v>
      </c>
      <c r="B18" s="21" t="s">
        <v>24</v>
      </c>
      <c r="C18" s="1" t="e">
        <f>#REF!</f>
        <v>#REF!</v>
      </c>
      <c r="E18" s="1" t="e">
        <f>#REF!</f>
        <v>#REF!</v>
      </c>
      <c r="F18" s="1" t="e">
        <f>#REF!</f>
        <v>#REF!</v>
      </c>
      <c r="G18" s="1" t="e">
        <f>#REF!</f>
        <v>#REF!</v>
      </c>
      <c r="H18" s="1" t="e">
        <f>#REF!</f>
        <v>#REF!</v>
      </c>
      <c r="I18" s="1" t="e">
        <f>#REF!</f>
        <v>#REF!</v>
      </c>
      <c r="J18" s="1" t="e">
        <f>#REF!</f>
        <v>#REF!</v>
      </c>
      <c r="K18" s="1" t="e">
        <f>#REF!</f>
        <v>#REF!</v>
      </c>
      <c r="L18" s="1" t="e">
        <f>#REF!</f>
        <v>#REF!</v>
      </c>
      <c r="P18" s="1" t="e">
        <f>#REF!</f>
        <v>#REF!</v>
      </c>
    </row>
    <row r="19" spans="1:16" x14ac:dyDescent="0.25">
      <c r="A19" s="1">
        <f>'Budget to Actual'!$C$2</f>
        <v>0</v>
      </c>
      <c r="B19" s="21" t="s">
        <v>24</v>
      </c>
      <c r="C19" s="1" t="e">
        <f>#REF!</f>
        <v>#REF!</v>
      </c>
      <c r="E19" s="1" t="e">
        <f>#REF!</f>
        <v>#REF!</v>
      </c>
      <c r="F19" s="1" t="e">
        <f>#REF!</f>
        <v>#REF!</v>
      </c>
      <c r="G19" s="1" t="e">
        <f>#REF!</f>
        <v>#REF!</v>
      </c>
      <c r="H19" s="1" t="e">
        <f>#REF!</f>
        <v>#REF!</v>
      </c>
      <c r="I19" s="1" t="e">
        <f>#REF!</f>
        <v>#REF!</v>
      </c>
      <c r="J19" s="1" t="e">
        <f>#REF!</f>
        <v>#REF!</v>
      </c>
      <c r="K19" s="1" t="e">
        <f>#REF!</f>
        <v>#REF!</v>
      </c>
      <c r="L19" s="1" t="e">
        <f>#REF!</f>
        <v>#REF!</v>
      </c>
      <c r="P19" s="1" t="e">
        <f>#REF!</f>
        <v>#REF!</v>
      </c>
    </row>
    <row r="20" spans="1:16" x14ac:dyDescent="0.25">
      <c r="A20" s="1">
        <f>'Budget to Actual'!$C$2</f>
        <v>0</v>
      </c>
      <c r="B20" s="21" t="s">
        <v>24</v>
      </c>
      <c r="C20" s="1" t="e">
        <f>#REF!</f>
        <v>#REF!</v>
      </c>
      <c r="E20" s="1" t="e">
        <f>#REF!</f>
        <v>#REF!</v>
      </c>
      <c r="F20" s="1" t="e">
        <f>#REF!</f>
        <v>#REF!</v>
      </c>
      <c r="G20" s="1" t="e">
        <f>#REF!</f>
        <v>#REF!</v>
      </c>
      <c r="H20" s="1" t="e">
        <f>#REF!</f>
        <v>#REF!</v>
      </c>
      <c r="I20" s="1" t="e">
        <f>#REF!</f>
        <v>#REF!</v>
      </c>
      <c r="J20" s="1" t="e">
        <f>#REF!</f>
        <v>#REF!</v>
      </c>
      <c r="K20" s="1" t="e">
        <f>#REF!</f>
        <v>#REF!</v>
      </c>
      <c r="L20" s="1" t="e">
        <f>#REF!</f>
        <v>#REF!</v>
      </c>
      <c r="P20" s="1" t="e">
        <f>#REF!</f>
        <v>#REF!</v>
      </c>
    </row>
    <row r="21" spans="1:16" x14ac:dyDescent="0.25">
      <c r="A21" s="1">
        <f>'Budget to Actual'!$C$2</f>
        <v>0</v>
      </c>
      <c r="B21" s="21" t="s">
        <v>24</v>
      </c>
      <c r="C21" s="1" t="e">
        <f>#REF!</f>
        <v>#REF!</v>
      </c>
      <c r="E21" s="1" t="e">
        <f>#REF!</f>
        <v>#REF!</v>
      </c>
      <c r="F21" s="1" t="e">
        <f>#REF!</f>
        <v>#REF!</v>
      </c>
      <c r="G21" s="1" t="e">
        <f>#REF!</f>
        <v>#REF!</v>
      </c>
      <c r="H21" s="1" t="e">
        <f>#REF!</f>
        <v>#REF!</v>
      </c>
      <c r="I21" s="1" t="e">
        <f>#REF!</f>
        <v>#REF!</v>
      </c>
      <c r="J21" s="1" t="e">
        <f>#REF!</f>
        <v>#REF!</v>
      </c>
      <c r="K21" s="1" t="e">
        <f>#REF!</f>
        <v>#REF!</v>
      </c>
      <c r="L21" s="1" t="e">
        <f>#REF!</f>
        <v>#REF!</v>
      </c>
      <c r="P21" s="1" t="e">
        <f>#REF!</f>
        <v>#REF!</v>
      </c>
    </row>
    <row r="22" spans="1:16" x14ac:dyDescent="0.25">
      <c r="A22" s="1">
        <f>'Budget to Actual'!$C$2</f>
        <v>0</v>
      </c>
      <c r="B22" s="21" t="s">
        <v>24</v>
      </c>
      <c r="C22" s="1" t="e">
        <f>#REF!</f>
        <v>#REF!</v>
      </c>
      <c r="E22" s="1" t="e">
        <f>#REF!</f>
        <v>#REF!</v>
      </c>
      <c r="F22" s="1" t="e">
        <f>#REF!</f>
        <v>#REF!</v>
      </c>
      <c r="G22" s="1" t="e">
        <f>#REF!</f>
        <v>#REF!</v>
      </c>
      <c r="H22" s="1" t="e">
        <f>#REF!</f>
        <v>#REF!</v>
      </c>
      <c r="I22" s="1" t="e">
        <f>#REF!</f>
        <v>#REF!</v>
      </c>
      <c r="J22" s="1" t="e">
        <f>#REF!</f>
        <v>#REF!</v>
      </c>
      <c r="K22" s="1" t="e">
        <f>#REF!</f>
        <v>#REF!</v>
      </c>
      <c r="L22" s="1" t="e">
        <f>#REF!</f>
        <v>#REF!</v>
      </c>
      <c r="P22" s="1" t="e">
        <f>#REF!</f>
        <v>#REF!</v>
      </c>
    </row>
    <row r="23" spans="1:16" x14ac:dyDescent="0.25">
      <c r="A23" s="1">
        <f>'Budget to Actual'!$C$2</f>
        <v>0</v>
      </c>
      <c r="B23" s="21" t="s">
        <v>24</v>
      </c>
      <c r="C23" s="1" t="e">
        <f>#REF!</f>
        <v>#REF!</v>
      </c>
      <c r="E23" s="1" t="e">
        <f>#REF!</f>
        <v>#REF!</v>
      </c>
      <c r="F23" s="1" t="e">
        <f>#REF!</f>
        <v>#REF!</v>
      </c>
      <c r="G23" s="1" t="e">
        <f>#REF!</f>
        <v>#REF!</v>
      </c>
      <c r="H23" s="1" t="e">
        <f>#REF!</f>
        <v>#REF!</v>
      </c>
      <c r="I23" s="1" t="e">
        <f>#REF!</f>
        <v>#REF!</v>
      </c>
      <c r="J23" s="1" t="e">
        <f>#REF!</f>
        <v>#REF!</v>
      </c>
      <c r="K23" s="1" t="e">
        <f>#REF!</f>
        <v>#REF!</v>
      </c>
      <c r="L23" s="1" t="e">
        <f>#REF!</f>
        <v>#REF!</v>
      </c>
      <c r="P23" s="1" t="e">
        <f>#REF!</f>
        <v>#REF!</v>
      </c>
    </row>
    <row r="24" spans="1:16" x14ac:dyDescent="0.25">
      <c r="A24" s="1">
        <f>'Budget to Actual'!$C$2</f>
        <v>0</v>
      </c>
      <c r="B24" s="21" t="s">
        <v>24</v>
      </c>
      <c r="C24" s="1" t="e">
        <f>#REF!</f>
        <v>#REF!</v>
      </c>
      <c r="E24" s="1" t="e">
        <f>#REF!</f>
        <v>#REF!</v>
      </c>
      <c r="F24" s="1" t="e">
        <f>#REF!</f>
        <v>#REF!</v>
      </c>
      <c r="G24" s="1" t="e">
        <f>#REF!</f>
        <v>#REF!</v>
      </c>
      <c r="H24" s="1" t="e">
        <f>#REF!</f>
        <v>#REF!</v>
      </c>
      <c r="I24" s="1" t="e">
        <f>#REF!</f>
        <v>#REF!</v>
      </c>
      <c r="J24" s="1" t="e">
        <f>#REF!</f>
        <v>#REF!</v>
      </c>
      <c r="K24" s="1" t="e">
        <f>#REF!</f>
        <v>#REF!</v>
      </c>
      <c r="L24" s="1" t="e">
        <f>#REF!</f>
        <v>#REF!</v>
      </c>
      <c r="P24" s="1" t="e">
        <f>#REF!</f>
        <v>#REF!</v>
      </c>
    </row>
    <row r="25" spans="1:16" x14ac:dyDescent="0.25">
      <c r="A25" s="1">
        <f>'Budget to Actual'!$C$2</f>
        <v>0</v>
      </c>
      <c r="B25" s="21" t="s">
        <v>24</v>
      </c>
      <c r="C25" s="1" t="e">
        <f>#REF!</f>
        <v>#REF!</v>
      </c>
      <c r="E25" s="1" t="e">
        <f>#REF!</f>
        <v>#REF!</v>
      </c>
      <c r="F25" s="1" t="e">
        <f>#REF!</f>
        <v>#REF!</v>
      </c>
      <c r="G25" s="1" t="e">
        <f>#REF!</f>
        <v>#REF!</v>
      </c>
      <c r="H25" s="1" t="e">
        <f>#REF!</f>
        <v>#REF!</v>
      </c>
      <c r="I25" s="1" t="e">
        <f>#REF!</f>
        <v>#REF!</v>
      </c>
      <c r="J25" s="1" t="e">
        <f>#REF!</f>
        <v>#REF!</v>
      </c>
      <c r="K25" s="1" t="e">
        <f>#REF!</f>
        <v>#REF!</v>
      </c>
      <c r="L25" s="1" t="e">
        <f>#REF!</f>
        <v>#REF!</v>
      </c>
      <c r="P25" s="1" t="e">
        <f>#REF!</f>
        <v>#REF!</v>
      </c>
    </row>
    <row r="26" spans="1:16" x14ac:dyDescent="0.25">
      <c r="A26" s="1">
        <f>'Budget to Actual'!$C$2</f>
        <v>0</v>
      </c>
      <c r="B26" s="21" t="s">
        <v>252</v>
      </c>
      <c r="C26" s="1" t="e">
        <f>#REF!</f>
        <v>#REF!</v>
      </c>
      <c r="D26" s="1" t="e">
        <f>#REF!</f>
        <v>#REF!</v>
      </c>
      <c r="G26" s="22"/>
      <c r="K26" s="22" t="e">
        <f>#REF!</f>
        <v>#REF!</v>
      </c>
      <c r="L26" s="22" t="e">
        <f>#REF!</f>
        <v>#REF!</v>
      </c>
      <c r="M26" s="1" t="e">
        <f>#REF!</f>
        <v>#REF!</v>
      </c>
      <c r="N26" s="22" t="e">
        <f>#REF!</f>
        <v>#REF!</v>
      </c>
      <c r="O26" s="1" t="e">
        <f>#REF!</f>
        <v>#REF!</v>
      </c>
      <c r="P26" s="1" t="e">
        <f>#REF!</f>
        <v>#REF!</v>
      </c>
    </row>
    <row r="27" spans="1:16" x14ac:dyDescent="0.25">
      <c r="A27" s="1">
        <f>'Budget to Actual'!$C$2</f>
        <v>0</v>
      </c>
      <c r="B27" s="21" t="s">
        <v>252</v>
      </c>
      <c r="C27" s="1" t="e">
        <f>#REF!</f>
        <v>#REF!</v>
      </c>
      <c r="D27" s="1" t="e">
        <f>#REF!</f>
        <v>#REF!</v>
      </c>
      <c r="G27" s="22"/>
      <c r="K27" s="22" t="e">
        <f>#REF!</f>
        <v>#REF!</v>
      </c>
      <c r="L27" s="22" t="e">
        <f>#REF!</f>
        <v>#REF!</v>
      </c>
      <c r="M27" s="1" t="e">
        <f>#REF!</f>
        <v>#REF!</v>
      </c>
      <c r="N27" s="22" t="e">
        <f>#REF!</f>
        <v>#REF!</v>
      </c>
      <c r="O27" s="1" t="e">
        <f>#REF!</f>
        <v>#REF!</v>
      </c>
      <c r="P27" s="1" t="e">
        <f>#REF!</f>
        <v>#REF!</v>
      </c>
    </row>
    <row r="28" spans="1:16" x14ac:dyDescent="0.25">
      <c r="A28" s="1">
        <f>'Budget to Actual'!$C$2</f>
        <v>0</v>
      </c>
      <c r="B28" s="21" t="s">
        <v>252</v>
      </c>
      <c r="C28" s="1" t="e">
        <f>#REF!</f>
        <v>#REF!</v>
      </c>
      <c r="D28" s="1" t="e">
        <f>#REF!</f>
        <v>#REF!</v>
      </c>
      <c r="G28" s="22"/>
      <c r="K28" s="22" t="e">
        <f>#REF!</f>
        <v>#REF!</v>
      </c>
      <c r="L28" s="22" t="e">
        <f>#REF!</f>
        <v>#REF!</v>
      </c>
      <c r="M28" s="1" t="e">
        <f>#REF!</f>
        <v>#REF!</v>
      </c>
      <c r="N28" s="22" t="e">
        <f>#REF!</f>
        <v>#REF!</v>
      </c>
      <c r="O28" s="1" t="e">
        <f>#REF!</f>
        <v>#REF!</v>
      </c>
      <c r="P28" s="1" t="e">
        <f>#REF!</f>
        <v>#REF!</v>
      </c>
    </row>
    <row r="29" spans="1:16" x14ac:dyDescent="0.25">
      <c r="A29" s="1">
        <f>'Budget to Actual'!$C$2</f>
        <v>0</v>
      </c>
      <c r="B29" s="21" t="s">
        <v>252</v>
      </c>
      <c r="C29" s="1" t="e">
        <f>#REF!</f>
        <v>#REF!</v>
      </c>
      <c r="D29" s="1" t="e">
        <f>#REF!</f>
        <v>#REF!</v>
      </c>
      <c r="G29" s="22"/>
      <c r="K29" s="22" t="e">
        <f>#REF!</f>
        <v>#REF!</v>
      </c>
      <c r="L29" s="22" t="e">
        <f>#REF!</f>
        <v>#REF!</v>
      </c>
      <c r="M29" s="1" t="e">
        <f>#REF!</f>
        <v>#REF!</v>
      </c>
      <c r="N29" s="22" t="e">
        <f>#REF!</f>
        <v>#REF!</v>
      </c>
      <c r="O29" s="1" t="e">
        <f>#REF!</f>
        <v>#REF!</v>
      </c>
      <c r="P29" s="1" t="e">
        <f>#REF!</f>
        <v>#REF!</v>
      </c>
    </row>
    <row r="30" spans="1:16" x14ac:dyDescent="0.25">
      <c r="A30" s="1">
        <f>'Budget to Actual'!$C$2</f>
        <v>0</v>
      </c>
      <c r="B30" s="21" t="s">
        <v>252</v>
      </c>
      <c r="C30" s="1" t="e">
        <f>#REF!</f>
        <v>#REF!</v>
      </c>
      <c r="D30" s="1" t="e">
        <f>#REF!</f>
        <v>#REF!</v>
      </c>
      <c r="G30" s="22"/>
      <c r="K30" s="22" t="e">
        <f>#REF!</f>
        <v>#REF!</v>
      </c>
      <c r="L30" s="22" t="e">
        <f>#REF!</f>
        <v>#REF!</v>
      </c>
      <c r="M30" s="1" t="e">
        <f>#REF!</f>
        <v>#REF!</v>
      </c>
      <c r="N30" s="22" t="e">
        <f>#REF!</f>
        <v>#REF!</v>
      </c>
      <c r="O30" s="1" t="e">
        <f>#REF!</f>
        <v>#REF!</v>
      </c>
      <c r="P30" s="1" t="e">
        <f>#REF!</f>
        <v>#REF!</v>
      </c>
    </row>
    <row r="31" spans="1:16" x14ac:dyDescent="0.25">
      <c r="A31" s="1">
        <f>'Budget to Actual'!$C$2</f>
        <v>0</v>
      </c>
      <c r="B31" s="21" t="s">
        <v>252</v>
      </c>
      <c r="C31" s="1" t="e">
        <f>#REF!</f>
        <v>#REF!</v>
      </c>
      <c r="D31" s="1" t="e">
        <f>#REF!</f>
        <v>#REF!</v>
      </c>
      <c r="G31" s="22"/>
      <c r="K31" s="22" t="e">
        <f>#REF!</f>
        <v>#REF!</v>
      </c>
      <c r="L31" s="22" t="e">
        <f>#REF!</f>
        <v>#REF!</v>
      </c>
      <c r="M31" s="1" t="e">
        <f>#REF!</f>
        <v>#REF!</v>
      </c>
      <c r="N31" s="22" t="e">
        <f>#REF!</f>
        <v>#REF!</v>
      </c>
      <c r="O31" s="1" t="e">
        <f>#REF!</f>
        <v>#REF!</v>
      </c>
      <c r="P31" s="1" t="e">
        <f>#REF!</f>
        <v>#REF!</v>
      </c>
    </row>
    <row r="32" spans="1:16" x14ac:dyDescent="0.25">
      <c r="A32" s="1">
        <f>'Budget to Actual'!$C$2</f>
        <v>0</v>
      </c>
      <c r="B32" s="21" t="s">
        <v>252</v>
      </c>
      <c r="C32" s="1" t="e">
        <f>#REF!</f>
        <v>#REF!</v>
      </c>
      <c r="D32" s="1" t="e">
        <f>#REF!</f>
        <v>#REF!</v>
      </c>
      <c r="G32" s="22"/>
      <c r="K32" s="22" t="e">
        <f>#REF!</f>
        <v>#REF!</v>
      </c>
      <c r="L32" s="22" t="e">
        <f>#REF!</f>
        <v>#REF!</v>
      </c>
      <c r="M32" s="1" t="e">
        <f>#REF!</f>
        <v>#REF!</v>
      </c>
      <c r="N32" s="22" t="e">
        <f>#REF!</f>
        <v>#REF!</v>
      </c>
      <c r="O32" s="1" t="e">
        <f>#REF!</f>
        <v>#REF!</v>
      </c>
      <c r="P32" s="1" t="e">
        <f>#REF!</f>
        <v>#REF!</v>
      </c>
    </row>
    <row r="33" spans="1:16" x14ac:dyDescent="0.25">
      <c r="A33" s="1">
        <f>'Budget to Actual'!$C$2</f>
        <v>0</v>
      </c>
      <c r="B33" s="21" t="s">
        <v>252</v>
      </c>
      <c r="C33" s="1" t="e">
        <f>#REF!</f>
        <v>#REF!</v>
      </c>
      <c r="D33" s="1" t="e">
        <f>#REF!</f>
        <v>#REF!</v>
      </c>
      <c r="G33" s="22"/>
      <c r="K33" s="22" t="e">
        <f>#REF!</f>
        <v>#REF!</v>
      </c>
      <c r="L33" s="22" t="e">
        <f>#REF!</f>
        <v>#REF!</v>
      </c>
      <c r="M33" s="1" t="e">
        <f>#REF!</f>
        <v>#REF!</v>
      </c>
      <c r="N33" s="22" t="e">
        <f>#REF!</f>
        <v>#REF!</v>
      </c>
      <c r="O33" s="1" t="e">
        <f>#REF!</f>
        <v>#REF!</v>
      </c>
      <c r="P33" s="1" t="e">
        <f>#REF!</f>
        <v>#REF!</v>
      </c>
    </row>
    <row r="34" spans="1:16" x14ac:dyDescent="0.25">
      <c r="A34" s="1">
        <f>'Budget to Actual'!$C$2</f>
        <v>0</v>
      </c>
      <c r="B34" s="21" t="s">
        <v>252</v>
      </c>
      <c r="C34" s="1" t="e">
        <f>#REF!</f>
        <v>#REF!</v>
      </c>
      <c r="D34" s="1" t="e">
        <f>#REF!</f>
        <v>#REF!</v>
      </c>
      <c r="G34" s="22"/>
      <c r="K34" s="22" t="e">
        <f>#REF!</f>
        <v>#REF!</v>
      </c>
      <c r="L34" s="22" t="e">
        <f>#REF!</f>
        <v>#REF!</v>
      </c>
      <c r="M34" s="1" t="e">
        <f>#REF!</f>
        <v>#REF!</v>
      </c>
      <c r="N34" s="22" t="e">
        <f>#REF!</f>
        <v>#REF!</v>
      </c>
      <c r="O34" s="1" t="e">
        <f>#REF!</f>
        <v>#REF!</v>
      </c>
      <c r="P34" s="1" t="e">
        <f>#REF!</f>
        <v>#REF!</v>
      </c>
    </row>
    <row r="35" spans="1:16" x14ac:dyDescent="0.25">
      <c r="A35" s="1">
        <f>'Budget to Actual'!$C$2</f>
        <v>0</v>
      </c>
      <c r="B35" s="21" t="s">
        <v>252</v>
      </c>
      <c r="C35" s="1" t="e">
        <f>#REF!</f>
        <v>#REF!</v>
      </c>
      <c r="D35" s="1" t="e">
        <f>#REF!</f>
        <v>#REF!</v>
      </c>
      <c r="G35" s="22"/>
      <c r="K35" s="22" t="e">
        <f>#REF!</f>
        <v>#REF!</v>
      </c>
      <c r="L35" s="22" t="e">
        <f>#REF!</f>
        <v>#REF!</v>
      </c>
      <c r="M35" s="1" t="e">
        <f>#REF!</f>
        <v>#REF!</v>
      </c>
      <c r="N35" s="22" t="e">
        <f>#REF!</f>
        <v>#REF!</v>
      </c>
      <c r="O35" s="1" t="e">
        <f>#REF!</f>
        <v>#REF!</v>
      </c>
      <c r="P35" s="1" t="e">
        <f>#REF!</f>
        <v>#REF!</v>
      </c>
    </row>
    <row r="36" spans="1:16" x14ac:dyDescent="0.25">
      <c r="A36" s="1">
        <f>'Budget to Actual'!$C$2</f>
        <v>0</v>
      </c>
      <c r="B36" s="21" t="s">
        <v>252</v>
      </c>
      <c r="C36" s="1" t="e">
        <f>#REF!</f>
        <v>#REF!</v>
      </c>
      <c r="D36" s="1" t="e">
        <f>#REF!</f>
        <v>#REF!</v>
      </c>
      <c r="G36" s="22"/>
      <c r="K36" s="22" t="e">
        <f>#REF!</f>
        <v>#REF!</v>
      </c>
      <c r="L36" s="22" t="e">
        <f>#REF!</f>
        <v>#REF!</v>
      </c>
      <c r="M36" s="1" t="e">
        <f>#REF!</f>
        <v>#REF!</v>
      </c>
      <c r="N36" s="22" t="e">
        <f>#REF!</f>
        <v>#REF!</v>
      </c>
      <c r="O36" s="1" t="e">
        <f>#REF!</f>
        <v>#REF!</v>
      </c>
      <c r="P36" s="1" t="e">
        <f>#REF!</f>
        <v>#REF!</v>
      </c>
    </row>
    <row r="37" spans="1:16" x14ac:dyDescent="0.25">
      <c r="A37" s="1">
        <f>'Budget to Actual'!$C$2</f>
        <v>0</v>
      </c>
      <c r="B37" s="21" t="s">
        <v>252</v>
      </c>
      <c r="C37" s="1" t="e">
        <f>#REF!</f>
        <v>#REF!</v>
      </c>
      <c r="D37" s="1" t="e">
        <f>#REF!</f>
        <v>#REF!</v>
      </c>
      <c r="G37" s="22"/>
      <c r="K37" s="22" t="e">
        <f>#REF!</f>
        <v>#REF!</v>
      </c>
      <c r="L37" s="22" t="e">
        <f>#REF!</f>
        <v>#REF!</v>
      </c>
      <c r="M37" s="1" t="e">
        <f>#REF!</f>
        <v>#REF!</v>
      </c>
      <c r="N37" s="22" t="e">
        <f>#REF!</f>
        <v>#REF!</v>
      </c>
      <c r="O37" s="1" t="e">
        <f>#REF!</f>
        <v>#REF!</v>
      </c>
      <c r="P37" s="1" t="e">
        <f>#REF!</f>
        <v>#REF!</v>
      </c>
    </row>
    <row r="38" spans="1:16" x14ac:dyDescent="0.25">
      <c r="A38" s="1">
        <f>'Budget to Actual'!$C$2</f>
        <v>0</v>
      </c>
      <c r="B38" s="21" t="s">
        <v>252</v>
      </c>
      <c r="C38" s="1" t="e">
        <f>#REF!</f>
        <v>#REF!</v>
      </c>
      <c r="D38" s="1" t="e">
        <f>#REF!</f>
        <v>#REF!</v>
      </c>
      <c r="G38" s="22"/>
      <c r="K38" s="22" t="e">
        <f>#REF!</f>
        <v>#REF!</v>
      </c>
      <c r="L38" s="22" t="e">
        <f>#REF!</f>
        <v>#REF!</v>
      </c>
      <c r="M38" s="1" t="e">
        <f>#REF!</f>
        <v>#REF!</v>
      </c>
      <c r="N38" s="22" t="e">
        <f>#REF!</f>
        <v>#REF!</v>
      </c>
      <c r="O38" s="1" t="e">
        <f>#REF!</f>
        <v>#REF!</v>
      </c>
      <c r="P38" s="1" t="e">
        <f>#REF!</f>
        <v>#REF!</v>
      </c>
    </row>
    <row r="39" spans="1:16" x14ac:dyDescent="0.25">
      <c r="A39" s="1">
        <f>'Budget to Actual'!$C$2</f>
        <v>0</v>
      </c>
      <c r="B39" s="21" t="s">
        <v>252</v>
      </c>
      <c r="C39" s="1" t="e">
        <f>#REF!</f>
        <v>#REF!</v>
      </c>
      <c r="D39" s="1" t="e">
        <f>#REF!</f>
        <v>#REF!</v>
      </c>
      <c r="G39" s="22"/>
      <c r="K39" s="22" t="e">
        <f>#REF!</f>
        <v>#REF!</v>
      </c>
      <c r="L39" s="22" t="e">
        <f>#REF!</f>
        <v>#REF!</v>
      </c>
      <c r="M39" s="1" t="e">
        <f>#REF!</f>
        <v>#REF!</v>
      </c>
      <c r="N39" s="22" t="e">
        <f>#REF!</f>
        <v>#REF!</v>
      </c>
      <c r="O39" s="1" t="e">
        <f>#REF!</f>
        <v>#REF!</v>
      </c>
      <c r="P39" s="1" t="e">
        <f>#REF!</f>
        <v>#REF!</v>
      </c>
    </row>
    <row r="40" spans="1:16" x14ac:dyDescent="0.25">
      <c r="A40" s="1">
        <f>'Budget to Actual'!$C$2</f>
        <v>0</v>
      </c>
      <c r="B40" s="21" t="s">
        <v>252</v>
      </c>
      <c r="C40" s="1" t="e">
        <f>#REF!</f>
        <v>#REF!</v>
      </c>
      <c r="D40" s="1" t="e">
        <f>#REF!</f>
        <v>#REF!</v>
      </c>
      <c r="G40" s="22"/>
      <c r="K40" s="22" t="e">
        <f>#REF!</f>
        <v>#REF!</v>
      </c>
      <c r="L40" s="22" t="e">
        <f>#REF!</f>
        <v>#REF!</v>
      </c>
      <c r="M40" s="1" t="e">
        <f>#REF!</f>
        <v>#REF!</v>
      </c>
      <c r="N40" s="22" t="e">
        <f>#REF!</f>
        <v>#REF!</v>
      </c>
      <c r="O40" s="1" t="e">
        <f>#REF!</f>
        <v>#REF!</v>
      </c>
      <c r="P40" s="1" t="e">
        <f>#REF!</f>
        <v>#REF!</v>
      </c>
    </row>
    <row r="41" spans="1:16" x14ac:dyDescent="0.25">
      <c r="A41" s="1">
        <f>'Budget to Actual'!$C$2</f>
        <v>0</v>
      </c>
      <c r="B41" s="21" t="s">
        <v>252</v>
      </c>
      <c r="C41" s="1" t="e">
        <f>#REF!</f>
        <v>#REF!</v>
      </c>
      <c r="D41" s="1" t="e">
        <f>#REF!</f>
        <v>#REF!</v>
      </c>
      <c r="G41" s="22"/>
      <c r="K41" s="22" t="e">
        <f>#REF!</f>
        <v>#REF!</v>
      </c>
      <c r="L41" s="22" t="e">
        <f>#REF!</f>
        <v>#REF!</v>
      </c>
      <c r="M41" s="1" t="e">
        <f>#REF!</f>
        <v>#REF!</v>
      </c>
      <c r="N41" s="22" t="e">
        <f>#REF!</f>
        <v>#REF!</v>
      </c>
      <c r="O41" s="1" t="e">
        <f>#REF!</f>
        <v>#REF!</v>
      </c>
      <c r="P41" s="1" t="e">
        <f>#REF!</f>
        <v>#REF!</v>
      </c>
    </row>
    <row r="42" spans="1:16" x14ac:dyDescent="0.25">
      <c r="A42" s="1">
        <f>'Budget to Actual'!$C$2</f>
        <v>0</v>
      </c>
      <c r="B42" s="21" t="s">
        <v>252</v>
      </c>
      <c r="C42" s="1" t="e">
        <f>#REF!</f>
        <v>#REF!</v>
      </c>
      <c r="D42" s="1" t="e">
        <f>#REF!</f>
        <v>#REF!</v>
      </c>
      <c r="G42" s="22"/>
      <c r="K42" s="22" t="e">
        <f>#REF!</f>
        <v>#REF!</v>
      </c>
      <c r="L42" s="22" t="e">
        <f>#REF!</f>
        <v>#REF!</v>
      </c>
      <c r="M42" s="1" t="e">
        <f>#REF!</f>
        <v>#REF!</v>
      </c>
      <c r="N42" s="22" t="e">
        <f>#REF!</f>
        <v>#REF!</v>
      </c>
      <c r="O42" s="1" t="e">
        <f>#REF!</f>
        <v>#REF!</v>
      </c>
      <c r="P42" s="1" t="e">
        <f>#REF!</f>
        <v>#REF!</v>
      </c>
    </row>
    <row r="43" spans="1:16" x14ac:dyDescent="0.25">
      <c r="A43" s="1">
        <f>'Budget to Actual'!$C$2</f>
        <v>0</v>
      </c>
      <c r="B43" s="21" t="s">
        <v>252</v>
      </c>
      <c r="C43" s="1" t="e">
        <f>#REF!</f>
        <v>#REF!</v>
      </c>
      <c r="D43" s="1" t="e">
        <f>#REF!</f>
        <v>#REF!</v>
      </c>
      <c r="G43" s="22"/>
      <c r="K43" s="22" t="e">
        <f>#REF!</f>
        <v>#REF!</v>
      </c>
      <c r="L43" s="22" t="e">
        <f>#REF!</f>
        <v>#REF!</v>
      </c>
      <c r="M43" s="1" t="e">
        <f>#REF!</f>
        <v>#REF!</v>
      </c>
      <c r="N43" s="22" t="e">
        <f>#REF!</f>
        <v>#REF!</v>
      </c>
      <c r="O43" s="1" t="e">
        <f>#REF!</f>
        <v>#REF!</v>
      </c>
      <c r="P43" s="1" t="e">
        <f>#REF!</f>
        <v>#REF!</v>
      </c>
    </row>
    <row r="44" spans="1:16" x14ac:dyDescent="0.25">
      <c r="A44" s="1">
        <f>'Budget to Actual'!$C$2</f>
        <v>0</v>
      </c>
      <c r="B44" s="21" t="s">
        <v>252</v>
      </c>
      <c r="C44" s="1" t="e">
        <f>#REF!</f>
        <v>#REF!</v>
      </c>
      <c r="D44" s="1" t="e">
        <f>#REF!</f>
        <v>#REF!</v>
      </c>
      <c r="G44" s="22"/>
      <c r="K44" s="22" t="e">
        <f>#REF!</f>
        <v>#REF!</v>
      </c>
      <c r="L44" s="22" t="e">
        <f>#REF!</f>
        <v>#REF!</v>
      </c>
      <c r="M44" s="1" t="e">
        <f>#REF!</f>
        <v>#REF!</v>
      </c>
      <c r="N44" s="22" t="e">
        <f>#REF!</f>
        <v>#REF!</v>
      </c>
      <c r="O44" s="1" t="e">
        <f>#REF!</f>
        <v>#REF!</v>
      </c>
      <c r="P44" s="1" t="e">
        <f>#REF!</f>
        <v>#REF!</v>
      </c>
    </row>
    <row r="45" spans="1:16" x14ac:dyDescent="0.25">
      <c r="A45" s="1">
        <f>'Budget to Actual'!$C$2</f>
        <v>0</v>
      </c>
      <c r="B45" s="21" t="s">
        <v>252</v>
      </c>
      <c r="C45" s="1" t="e">
        <f>#REF!</f>
        <v>#REF!</v>
      </c>
      <c r="D45" s="1" t="e">
        <f>#REF!</f>
        <v>#REF!</v>
      </c>
      <c r="G45" s="22"/>
      <c r="K45" s="22" t="e">
        <f>#REF!</f>
        <v>#REF!</v>
      </c>
      <c r="L45" s="22" t="e">
        <f>#REF!</f>
        <v>#REF!</v>
      </c>
      <c r="M45" s="1" t="e">
        <f>#REF!</f>
        <v>#REF!</v>
      </c>
      <c r="N45" s="22" t="e">
        <f>#REF!</f>
        <v>#REF!</v>
      </c>
      <c r="O45" s="1" t="e">
        <f>#REF!</f>
        <v>#REF!</v>
      </c>
      <c r="P45" s="1" t="e">
        <f>#REF!</f>
        <v>#REF!</v>
      </c>
    </row>
    <row r="46" spans="1:16" x14ac:dyDescent="0.25">
      <c r="A46" s="1">
        <f>'Budget to Actual'!$C$2</f>
        <v>0</v>
      </c>
      <c r="B46" s="21" t="s">
        <v>252</v>
      </c>
      <c r="C46" s="1" t="e">
        <f>#REF!</f>
        <v>#REF!</v>
      </c>
      <c r="D46" s="1" t="e">
        <f>#REF!</f>
        <v>#REF!</v>
      </c>
      <c r="G46" s="22"/>
      <c r="K46" s="22" t="e">
        <f>#REF!</f>
        <v>#REF!</v>
      </c>
      <c r="L46" s="22" t="e">
        <f>#REF!</f>
        <v>#REF!</v>
      </c>
      <c r="M46" s="1" t="e">
        <f>#REF!</f>
        <v>#REF!</v>
      </c>
      <c r="N46" s="22" t="e">
        <f>#REF!</f>
        <v>#REF!</v>
      </c>
      <c r="O46" s="1" t="e">
        <f>#REF!</f>
        <v>#REF!</v>
      </c>
      <c r="P46" s="1" t="e">
        <f>#REF!</f>
        <v>#REF!</v>
      </c>
    </row>
    <row r="47" spans="1:16" x14ac:dyDescent="0.25">
      <c r="A47" s="1">
        <f>'Budget to Actual'!$C$2</f>
        <v>0</v>
      </c>
      <c r="B47" s="21" t="s">
        <v>252</v>
      </c>
      <c r="C47" s="1" t="e">
        <f>#REF!</f>
        <v>#REF!</v>
      </c>
      <c r="D47" s="1" t="e">
        <f>#REF!</f>
        <v>#REF!</v>
      </c>
      <c r="G47" s="22"/>
      <c r="K47" s="22" t="e">
        <f>#REF!</f>
        <v>#REF!</v>
      </c>
      <c r="L47" s="22" t="e">
        <f>#REF!</f>
        <v>#REF!</v>
      </c>
      <c r="M47" s="1" t="e">
        <f>#REF!</f>
        <v>#REF!</v>
      </c>
      <c r="N47" s="22" t="e">
        <f>#REF!</f>
        <v>#REF!</v>
      </c>
      <c r="O47" s="1" t="e">
        <f>#REF!</f>
        <v>#REF!</v>
      </c>
      <c r="P47" s="1" t="e">
        <f>#REF!</f>
        <v>#REF!</v>
      </c>
    </row>
    <row r="48" spans="1:16" x14ac:dyDescent="0.25">
      <c r="A48" s="1">
        <f>'Budget to Actual'!$C$2</f>
        <v>0</v>
      </c>
      <c r="B48" s="21" t="s">
        <v>252</v>
      </c>
      <c r="C48" s="1" t="e">
        <f>#REF!</f>
        <v>#REF!</v>
      </c>
      <c r="D48" s="1" t="e">
        <f>#REF!</f>
        <v>#REF!</v>
      </c>
      <c r="G48" s="22"/>
      <c r="K48" s="22" t="e">
        <f>#REF!</f>
        <v>#REF!</v>
      </c>
      <c r="L48" s="22" t="e">
        <f>#REF!</f>
        <v>#REF!</v>
      </c>
      <c r="M48" s="1" t="e">
        <f>#REF!</f>
        <v>#REF!</v>
      </c>
      <c r="N48" s="22" t="e">
        <f>#REF!</f>
        <v>#REF!</v>
      </c>
      <c r="O48" s="1" t="e">
        <f>#REF!</f>
        <v>#REF!</v>
      </c>
      <c r="P48" s="1" t="e">
        <f>#REF!</f>
        <v>#REF!</v>
      </c>
    </row>
    <row r="49" spans="1:16" x14ac:dyDescent="0.25">
      <c r="A49" s="1">
        <f>'Budget to Actual'!$C$2</f>
        <v>0</v>
      </c>
      <c r="B49" s="21" t="s">
        <v>252</v>
      </c>
      <c r="C49" s="1" t="e">
        <f>#REF!</f>
        <v>#REF!</v>
      </c>
      <c r="D49" s="1" t="e">
        <f>#REF!</f>
        <v>#REF!</v>
      </c>
      <c r="G49" s="22"/>
      <c r="K49" s="22" t="e">
        <f>#REF!</f>
        <v>#REF!</v>
      </c>
      <c r="L49" s="22" t="e">
        <f>#REF!</f>
        <v>#REF!</v>
      </c>
      <c r="M49" s="1" t="e">
        <f>#REF!</f>
        <v>#REF!</v>
      </c>
      <c r="N49" s="22" t="e">
        <f>#REF!</f>
        <v>#REF!</v>
      </c>
      <c r="O49" s="1" t="e">
        <f>#REF!</f>
        <v>#REF!</v>
      </c>
      <c r="P49" s="1" t="e">
        <f>#REF!</f>
        <v>#REF!</v>
      </c>
    </row>
    <row r="50" spans="1:16" x14ac:dyDescent="0.25">
      <c r="A50" s="1">
        <f>'Budget to Actual'!$C$2</f>
        <v>0</v>
      </c>
      <c r="B50" s="21" t="s">
        <v>252</v>
      </c>
      <c r="C50" s="1" t="e">
        <f>#REF!</f>
        <v>#REF!</v>
      </c>
      <c r="D50" s="1" t="e">
        <f>#REF!</f>
        <v>#REF!</v>
      </c>
      <c r="G50" s="22"/>
      <c r="K50" s="22" t="e">
        <f>#REF!</f>
        <v>#REF!</v>
      </c>
      <c r="L50" s="22" t="e">
        <f>#REF!</f>
        <v>#REF!</v>
      </c>
      <c r="M50" s="1" t="e">
        <f>#REF!</f>
        <v>#REF!</v>
      </c>
      <c r="N50" s="22" t="e">
        <f>#REF!</f>
        <v>#REF!</v>
      </c>
      <c r="O50" s="1" t="e">
        <f>#REF!</f>
        <v>#REF!</v>
      </c>
      <c r="P50" s="1" t="e">
        <f>#REF!</f>
        <v>#REF!</v>
      </c>
    </row>
    <row r="51" spans="1:16" x14ac:dyDescent="0.25">
      <c r="A51" s="1">
        <f>'Budget to Actual'!$C$2</f>
        <v>0</v>
      </c>
      <c r="B51" s="21" t="s">
        <v>252</v>
      </c>
      <c r="C51" s="1" t="e">
        <f>#REF!</f>
        <v>#REF!</v>
      </c>
      <c r="D51" s="1" t="e">
        <f>#REF!</f>
        <v>#REF!</v>
      </c>
      <c r="G51" s="22"/>
      <c r="K51" s="22" t="e">
        <f>#REF!</f>
        <v>#REF!</v>
      </c>
      <c r="L51" s="22" t="e">
        <f>#REF!</f>
        <v>#REF!</v>
      </c>
      <c r="M51" s="1" t="e">
        <f>#REF!</f>
        <v>#REF!</v>
      </c>
      <c r="N51" s="22" t="e">
        <f>#REF!</f>
        <v>#REF!</v>
      </c>
      <c r="O51" s="1" t="e">
        <f>#REF!</f>
        <v>#REF!</v>
      </c>
      <c r="P51" s="1" t="e">
        <f>#REF!</f>
        <v>#REF!</v>
      </c>
    </row>
    <row r="52" spans="1:16" x14ac:dyDescent="0.25">
      <c r="A52" s="1">
        <f>'Budget to Actual'!$C$2</f>
        <v>0</v>
      </c>
      <c r="B52" s="21" t="s">
        <v>252</v>
      </c>
      <c r="C52" s="1" t="e">
        <f>#REF!</f>
        <v>#REF!</v>
      </c>
      <c r="D52" s="1" t="e">
        <f>#REF!</f>
        <v>#REF!</v>
      </c>
      <c r="G52" s="22"/>
      <c r="K52" s="22" t="e">
        <f>#REF!</f>
        <v>#REF!</v>
      </c>
      <c r="L52" s="22" t="e">
        <f>#REF!</f>
        <v>#REF!</v>
      </c>
      <c r="M52" s="1" t="e">
        <f>#REF!</f>
        <v>#REF!</v>
      </c>
      <c r="N52" s="22" t="e">
        <f>#REF!</f>
        <v>#REF!</v>
      </c>
      <c r="O52" s="1" t="e">
        <f>#REF!</f>
        <v>#REF!</v>
      </c>
      <c r="P52" s="1" t="e">
        <f>#REF!</f>
        <v>#REF!</v>
      </c>
    </row>
    <row r="53" spans="1:16" x14ac:dyDescent="0.25">
      <c r="A53" s="1">
        <f>'Budget to Actual'!$C$2</f>
        <v>0</v>
      </c>
      <c r="B53" s="21" t="s">
        <v>252</v>
      </c>
      <c r="C53" s="1" t="e">
        <f>#REF!</f>
        <v>#REF!</v>
      </c>
      <c r="D53" s="1" t="e">
        <f>#REF!</f>
        <v>#REF!</v>
      </c>
      <c r="G53" s="22"/>
      <c r="K53" s="22" t="e">
        <f>#REF!</f>
        <v>#REF!</v>
      </c>
      <c r="L53" s="22" t="e">
        <f>#REF!</f>
        <v>#REF!</v>
      </c>
      <c r="M53" s="1" t="e">
        <f>#REF!</f>
        <v>#REF!</v>
      </c>
      <c r="N53" s="22" t="e">
        <f>#REF!</f>
        <v>#REF!</v>
      </c>
      <c r="O53" s="1" t="e">
        <f>#REF!</f>
        <v>#REF!</v>
      </c>
      <c r="P53" s="1" t="e">
        <f>#REF!</f>
        <v>#REF!</v>
      </c>
    </row>
    <row r="54" spans="1:16" x14ac:dyDescent="0.25">
      <c r="A54" s="1">
        <f>'Budget to Actual'!$C$2</f>
        <v>0</v>
      </c>
      <c r="B54" s="21" t="s">
        <v>252</v>
      </c>
      <c r="C54" s="1" t="e">
        <f>#REF!</f>
        <v>#REF!</v>
      </c>
      <c r="D54" s="1" t="e">
        <f>#REF!</f>
        <v>#REF!</v>
      </c>
      <c r="G54" s="22"/>
      <c r="K54" s="22" t="e">
        <f>#REF!</f>
        <v>#REF!</v>
      </c>
      <c r="L54" s="22" t="e">
        <f>#REF!</f>
        <v>#REF!</v>
      </c>
      <c r="M54" s="1" t="e">
        <f>#REF!</f>
        <v>#REF!</v>
      </c>
      <c r="N54" s="22" t="e">
        <f>#REF!</f>
        <v>#REF!</v>
      </c>
      <c r="O54" s="1" t="e">
        <f>#REF!</f>
        <v>#REF!</v>
      </c>
      <c r="P54" s="1" t="e">
        <f>#REF!</f>
        <v>#REF!</v>
      </c>
    </row>
    <row r="55" spans="1:16" x14ac:dyDescent="0.25">
      <c r="A55" s="1">
        <f>'Budget to Actual'!$C$2</f>
        <v>0</v>
      </c>
      <c r="B55" s="21" t="s">
        <v>252</v>
      </c>
      <c r="C55" s="1" t="e">
        <f>#REF!</f>
        <v>#REF!</v>
      </c>
      <c r="D55" s="1" t="e">
        <f>#REF!</f>
        <v>#REF!</v>
      </c>
      <c r="G55" s="22"/>
      <c r="K55" s="22" t="e">
        <f>#REF!</f>
        <v>#REF!</v>
      </c>
      <c r="L55" s="22" t="e">
        <f>#REF!</f>
        <v>#REF!</v>
      </c>
      <c r="M55" s="1" t="e">
        <f>#REF!</f>
        <v>#REF!</v>
      </c>
      <c r="N55" s="22" t="e">
        <f>#REF!</f>
        <v>#REF!</v>
      </c>
      <c r="O55" s="1" t="e">
        <f>#REF!</f>
        <v>#REF!</v>
      </c>
      <c r="P55" s="1" t="e">
        <f>#REF!</f>
        <v>#REF!</v>
      </c>
    </row>
    <row r="56" spans="1:16" x14ac:dyDescent="0.25">
      <c r="A56" s="1">
        <f>'Budget to Actual'!$C$2</f>
        <v>0</v>
      </c>
      <c r="B56" s="21" t="s">
        <v>252</v>
      </c>
      <c r="C56" s="1" t="e">
        <f>#REF!</f>
        <v>#REF!</v>
      </c>
      <c r="D56" s="1" t="e">
        <f>#REF!</f>
        <v>#REF!</v>
      </c>
      <c r="G56" s="22"/>
      <c r="K56" s="22" t="e">
        <f>#REF!</f>
        <v>#REF!</v>
      </c>
      <c r="L56" s="22" t="e">
        <f>#REF!</f>
        <v>#REF!</v>
      </c>
      <c r="M56" s="1" t="e">
        <f>#REF!</f>
        <v>#REF!</v>
      </c>
      <c r="N56" s="22" t="e">
        <f>#REF!</f>
        <v>#REF!</v>
      </c>
      <c r="O56" s="1" t="e">
        <f>#REF!</f>
        <v>#REF!</v>
      </c>
      <c r="P56" s="1" t="e">
        <f>#REF!</f>
        <v>#REF!</v>
      </c>
    </row>
    <row r="57" spans="1:16" x14ac:dyDescent="0.25">
      <c r="A57" s="1">
        <f>'Budget to Actual'!$C$2</f>
        <v>0</v>
      </c>
      <c r="B57" s="21" t="s">
        <v>252</v>
      </c>
      <c r="C57" s="1" t="e">
        <f>#REF!</f>
        <v>#REF!</v>
      </c>
      <c r="D57" s="1" t="e">
        <f>#REF!</f>
        <v>#REF!</v>
      </c>
      <c r="G57" s="22"/>
      <c r="K57" s="22" t="e">
        <f>#REF!</f>
        <v>#REF!</v>
      </c>
      <c r="L57" s="22" t="e">
        <f>#REF!</f>
        <v>#REF!</v>
      </c>
      <c r="M57" s="1" t="e">
        <f>#REF!</f>
        <v>#REF!</v>
      </c>
      <c r="N57" s="22" t="e">
        <f>#REF!</f>
        <v>#REF!</v>
      </c>
      <c r="O57" s="1" t="e">
        <f>#REF!</f>
        <v>#REF!</v>
      </c>
      <c r="P57" s="1" t="e">
        <f>#REF!</f>
        <v>#REF!</v>
      </c>
    </row>
    <row r="58" spans="1:16" x14ac:dyDescent="0.25">
      <c r="A58" s="1">
        <f>'Budget to Actual'!$C$2</f>
        <v>0</v>
      </c>
      <c r="B58" s="21" t="s">
        <v>252</v>
      </c>
      <c r="C58" s="1" t="e">
        <f>#REF!</f>
        <v>#REF!</v>
      </c>
      <c r="D58" s="1" t="e">
        <f>#REF!</f>
        <v>#REF!</v>
      </c>
      <c r="G58" s="22"/>
      <c r="K58" s="22" t="e">
        <f>#REF!</f>
        <v>#REF!</v>
      </c>
      <c r="L58" s="22" t="e">
        <f>#REF!</f>
        <v>#REF!</v>
      </c>
      <c r="M58" s="1" t="e">
        <f>#REF!</f>
        <v>#REF!</v>
      </c>
      <c r="N58" s="22" t="e">
        <f>#REF!</f>
        <v>#REF!</v>
      </c>
      <c r="O58" s="1" t="e">
        <f>#REF!</f>
        <v>#REF!</v>
      </c>
      <c r="P58" s="1" t="e">
        <f>#REF!</f>
        <v>#REF!</v>
      </c>
    </row>
    <row r="59" spans="1:16" x14ac:dyDescent="0.25">
      <c r="A59" s="1">
        <f>'Budget to Actual'!$C$2</f>
        <v>0</v>
      </c>
      <c r="B59" s="21" t="s">
        <v>252</v>
      </c>
      <c r="C59" s="1" t="e">
        <f>#REF!</f>
        <v>#REF!</v>
      </c>
      <c r="D59" s="1" t="e">
        <f>#REF!</f>
        <v>#REF!</v>
      </c>
      <c r="G59" s="22"/>
      <c r="K59" s="22" t="e">
        <f>#REF!</f>
        <v>#REF!</v>
      </c>
      <c r="L59" s="22" t="e">
        <f>#REF!</f>
        <v>#REF!</v>
      </c>
      <c r="M59" s="1" t="e">
        <f>#REF!</f>
        <v>#REF!</v>
      </c>
      <c r="N59" s="22" t="e">
        <f>#REF!</f>
        <v>#REF!</v>
      </c>
      <c r="O59" s="1" t="e">
        <f>#REF!</f>
        <v>#REF!</v>
      </c>
      <c r="P59" s="1" t="e">
        <f>#REF!</f>
        <v>#REF!</v>
      </c>
    </row>
    <row r="60" spans="1:16" x14ac:dyDescent="0.25">
      <c r="A60" s="1">
        <f>'Budget to Actual'!$C$2</f>
        <v>0</v>
      </c>
      <c r="B60" s="21" t="s">
        <v>252</v>
      </c>
      <c r="C60" s="1" t="e">
        <f>#REF!</f>
        <v>#REF!</v>
      </c>
      <c r="D60" s="1" t="e">
        <f>#REF!</f>
        <v>#REF!</v>
      </c>
      <c r="G60" s="22"/>
      <c r="K60" s="22" t="e">
        <f>#REF!</f>
        <v>#REF!</v>
      </c>
      <c r="L60" s="22" t="e">
        <f>#REF!</f>
        <v>#REF!</v>
      </c>
      <c r="M60" s="1" t="e">
        <f>#REF!</f>
        <v>#REF!</v>
      </c>
      <c r="N60" s="22" t="e">
        <f>#REF!</f>
        <v>#REF!</v>
      </c>
      <c r="O60" s="1" t="e">
        <f>#REF!</f>
        <v>#REF!</v>
      </c>
      <c r="P60" s="1" t="e">
        <f>#REF!</f>
        <v>#REF!</v>
      </c>
    </row>
    <row r="61" spans="1:16" x14ac:dyDescent="0.25">
      <c r="A61" s="1">
        <f>'Budget to Actual'!$C$2</f>
        <v>0</v>
      </c>
      <c r="B61" s="21" t="s">
        <v>252</v>
      </c>
      <c r="C61" s="1" t="e">
        <f>#REF!</f>
        <v>#REF!</v>
      </c>
      <c r="D61" s="1" t="e">
        <f>#REF!</f>
        <v>#REF!</v>
      </c>
      <c r="G61" s="22"/>
      <c r="K61" s="22" t="e">
        <f>#REF!</f>
        <v>#REF!</v>
      </c>
      <c r="L61" s="22" t="e">
        <f>#REF!</f>
        <v>#REF!</v>
      </c>
      <c r="M61" s="1" t="e">
        <f>#REF!</f>
        <v>#REF!</v>
      </c>
      <c r="N61" s="22" t="e">
        <f>#REF!</f>
        <v>#REF!</v>
      </c>
      <c r="O61" s="1" t="e">
        <f>#REF!</f>
        <v>#REF!</v>
      </c>
      <c r="P61" s="1" t="e">
        <f>#REF!</f>
        <v>#REF!</v>
      </c>
    </row>
    <row r="62" spans="1:16" x14ac:dyDescent="0.25">
      <c r="A62" s="1">
        <f>'Budget to Actual'!$C$2</f>
        <v>0</v>
      </c>
      <c r="B62" s="21" t="s">
        <v>252</v>
      </c>
      <c r="C62" s="1" t="e">
        <f>#REF!</f>
        <v>#REF!</v>
      </c>
      <c r="D62" s="1" t="e">
        <f>#REF!</f>
        <v>#REF!</v>
      </c>
      <c r="G62" s="22"/>
      <c r="K62" s="22" t="e">
        <f>#REF!</f>
        <v>#REF!</v>
      </c>
      <c r="L62" s="22" t="e">
        <f>#REF!</f>
        <v>#REF!</v>
      </c>
      <c r="M62" s="1" t="e">
        <f>#REF!</f>
        <v>#REF!</v>
      </c>
      <c r="N62" s="22" t="e">
        <f>#REF!</f>
        <v>#REF!</v>
      </c>
      <c r="O62" s="1" t="e">
        <f>#REF!</f>
        <v>#REF!</v>
      </c>
      <c r="P62" s="1" t="e">
        <f>#REF!</f>
        <v>#REF!</v>
      </c>
    </row>
    <row r="63" spans="1:16" x14ac:dyDescent="0.25">
      <c r="A63" s="1">
        <f>'Budget to Actual'!$C$2</f>
        <v>0</v>
      </c>
      <c r="B63" s="21" t="s">
        <v>252</v>
      </c>
      <c r="C63" s="1" t="e">
        <f>#REF!</f>
        <v>#REF!</v>
      </c>
      <c r="D63" s="1" t="e">
        <f>#REF!</f>
        <v>#REF!</v>
      </c>
      <c r="G63" s="22"/>
      <c r="K63" s="22" t="e">
        <f>#REF!</f>
        <v>#REF!</v>
      </c>
      <c r="L63" s="22" t="e">
        <f>#REF!</f>
        <v>#REF!</v>
      </c>
      <c r="M63" s="1" t="e">
        <f>#REF!</f>
        <v>#REF!</v>
      </c>
      <c r="N63" s="22" t="e">
        <f>#REF!</f>
        <v>#REF!</v>
      </c>
      <c r="O63" s="1" t="e">
        <f>#REF!</f>
        <v>#REF!</v>
      </c>
      <c r="P63" s="1" t="e">
        <f>#REF!</f>
        <v>#REF!</v>
      </c>
    </row>
    <row r="64" spans="1:16" x14ac:dyDescent="0.25">
      <c r="A64" s="1">
        <f>'Budget to Actual'!$C$2</f>
        <v>0</v>
      </c>
      <c r="B64" s="21" t="s">
        <v>252</v>
      </c>
      <c r="C64" s="1" t="e">
        <f>#REF!</f>
        <v>#REF!</v>
      </c>
      <c r="D64" s="1" t="e">
        <f>#REF!</f>
        <v>#REF!</v>
      </c>
      <c r="G64" s="22"/>
      <c r="K64" s="22" t="e">
        <f>#REF!</f>
        <v>#REF!</v>
      </c>
      <c r="L64" s="22" t="e">
        <f>#REF!</f>
        <v>#REF!</v>
      </c>
      <c r="M64" s="1" t="e">
        <f>#REF!</f>
        <v>#REF!</v>
      </c>
      <c r="N64" s="22" t="e">
        <f>#REF!</f>
        <v>#REF!</v>
      </c>
      <c r="O64" s="1" t="e">
        <f>#REF!</f>
        <v>#REF!</v>
      </c>
      <c r="P64" s="1" t="e">
        <f>#REF!</f>
        <v>#REF!</v>
      </c>
    </row>
    <row r="65" spans="1:16" x14ac:dyDescent="0.25">
      <c r="A65" s="1">
        <f>'Budget to Actual'!$C$2</f>
        <v>0</v>
      </c>
      <c r="B65" s="21" t="s">
        <v>252</v>
      </c>
      <c r="C65" s="1" t="e">
        <f>#REF!</f>
        <v>#REF!</v>
      </c>
      <c r="D65" s="1" t="e">
        <f>#REF!</f>
        <v>#REF!</v>
      </c>
      <c r="G65" s="22"/>
      <c r="K65" s="22" t="e">
        <f>#REF!</f>
        <v>#REF!</v>
      </c>
      <c r="L65" s="22" t="e">
        <f>#REF!</f>
        <v>#REF!</v>
      </c>
      <c r="M65" s="1" t="e">
        <f>#REF!</f>
        <v>#REF!</v>
      </c>
      <c r="N65" s="22" t="e">
        <f>#REF!</f>
        <v>#REF!</v>
      </c>
      <c r="O65" s="1" t="e">
        <f>#REF!</f>
        <v>#REF!</v>
      </c>
      <c r="P65" s="1" t="e">
        <f>#REF!</f>
        <v>#REF!</v>
      </c>
    </row>
    <row r="66" spans="1:16" x14ac:dyDescent="0.25">
      <c r="A66" s="1">
        <f>'Budget to Actual'!$C$2</f>
        <v>0</v>
      </c>
      <c r="B66" s="21" t="s">
        <v>252</v>
      </c>
      <c r="C66" s="1" t="e">
        <f>#REF!</f>
        <v>#REF!</v>
      </c>
      <c r="D66" s="1" t="e">
        <f>#REF!</f>
        <v>#REF!</v>
      </c>
      <c r="G66" s="22"/>
      <c r="K66" s="22" t="e">
        <f>#REF!</f>
        <v>#REF!</v>
      </c>
      <c r="L66" s="22" t="e">
        <f>#REF!</f>
        <v>#REF!</v>
      </c>
      <c r="M66" s="1" t="e">
        <f>#REF!</f>
        <v>#REF!</v>
      </c>
      <c r="N66" s="22" t="e">
        <f>#REF!</f>
        <v>#REF!</v>
      </c>
      <c r="O66" s="1" t="e">
        <f>#REF!</f>
        <v>#REF!</v>
      </c>
      <c r="P66" s="1" t="e">
        <f>#REF!</f>
        <v>#REF!</v>
      </c>
    </row>
    <row r="67" spans="1:16" x14ac:dyDescent="0.25">
      <c r="A67" s="21"/>
      <c r="B67" s="21"/>
    </row>
    <row r="68" spans="1:16" x14ac:dyDescent="0.25">
      <c r="A68" s="21"/>
      <c r="B68" s="21"/>
    </row>
    <row r="69" spans="1:16" x14ac:dyDescent="0.25">
      <c r="A69" s="21"/>
      <c r="B69" s="21"/>
    </row>
    <row r="70" spans="1:16" x14ac:dyDescent="0.25">
      <c r="A70" s="21"/>
      <c r="B70" s="21"/>
    </row>
    <row r="71" spans="1:16" x14ac:dyDescent="0.25">
      <c r="A71" s="21"/>
      <c r="B71" s="21"/>
    </row>
    <row r="72" spans="1:16" x14ac:dyDescent="0.25">
      <c r="A72" s="21"/>
      <c r="B72" s="21"/>
    </row>
    <row r="73" spans="1:16" x14ac:dyDescent="0.25">
      <c r="A73" s="21"/>
      <c r="B73" s="21"/>
    </row>
    <row r="74" spans="1:16" x14ac:dyDescent="0.25">
      <c r="A74" s="21"/>
      <c r="B74" s="21"/>
    </row>
    <row r="75" spans="1:16" x14ac:dyDescent="0.25">
      <c r="A75" s="21"/>
      <c r="B75" s="21"/>
    </row>
    <row r="76" spans="1:16" x14ac:dyDescent="0.25">
      <c r="A76" s="21"/>
      <c r="B76" s="21"/>
    </row>
    <row r="77" spans="1:16" x14ac:dyDescent="0.25">
      <c r="A77" s="21"/>
      <c r="B77" s="21"/>
    </row>
    <row r="78" spans="1:16" x14ac:dyDescent="0.25">
      <c r="A78" s="21"/>
      <c r="B78" s="21"/>
    </row>
    <row r="79" spans="1:16" x14ac:dyDescent="0.25">
      <c r="A79" s="21"/>
      <c r="B79" s="21"/>
    </row>
    <row r="80" spans="1:16" x14ac:dyDescent="0.25">
      <c r="A80" s="21"/>
      <c r="B80" s="21"/>
    </row>
    <row r="81" spans="1:14" x14ac:dyDescent="0.25">
      <c r="A81" s="21"/>
      <c r="B81" s="21"/>
    </row>
    <row r="82" spans="1:14" x14ac:dyDescent="0.25">
      <c r="A82" s="21"/>
      <c r="B82" s="21"/>
    </row>
    <row r="83" spans="1:14" x14ac:dyDescent="0.25">
      <c r="A83" s="21"/>
      <c r="B83" s="21"/>
    </row>
    <row r="84" spans="1:14" x14ac:dyDescent="0.25">
      <c r="A84" s="21"/>
      <c r="B84" s="21"/>
    </row>
    <row r="85" spans="1:14" x14ac:dyDescent="0.25">
      <c r="A85" s="21"/>
      <c r="B85" s="21"/>
    </row>
    <row r="86" spans="1:14" x14ac:dyDescent="0.25">
      <c r="A86" s="21"/>
      <c r="B86" s="21"/>
    </row>
    <row r="87" spans="1:14" x14ac:dyDescent="0.25">
      <c r="A87" s="21"/>
      <c r="B87" s="21"/>
    </row>
    <row r="88" spans="1:14" x14ac:dyDescent="0.25">
      <c r="A88" s="21"/>
      <c r="B88" s="21"/>
    </row>
    <row r="89" spans="1:14" x14ac:dyDescent="0.25">
      <c r="A89" s="21"/>
      <c r="B89" s="21"/>
    </row>
    <row r="90" spans="1:14" x14ac:dyDescent="0.25">
      <c r="A90" s="21"/>
      <c r="B90" s="21"/>
    </row>
    <row r="91" spans="1:14" x14ac:dyDescent="0.25">
      <c r="A91" s="21"/>
      <c r="B91" s="21"/>
      <c r="G91" s="22"/>
      <c r="K91" s="22"/>
      <c r="L91" s="22"/>
      <c r="N91" s="22"/>
    </row>
    <row r="92" spans="1:14" x14ac:dyDescent="0.25">
      <c r="A92" s="21"/>
      <c r="B92" s="21"/>
      <c r="G92" s="22"/>
      <c r="K92" s="22"/>
      <c r="L92" s="22"/>
      <c r="N92" s="22"/>
    </row>
    <row r="93" spans="1:14" x14ac:dyDescent="0.25">
      <c r="A93" s="21"/>
      <c r="B93" s="21"/>
      <c r="G93" s="22"/>
      <c r="K93" s="22"/>
      <c r="L93" s="22"/>
      <c r="N93" s="22"/>
    </row>
    <row r="94" spans="1:14" x14ac:dyDescent="0.25">
      <c r="A94" s="21"/>
      <c r="B94" s="21"/>
      <c r="G94" s="22"/>
      <c r="K94" s="22"/>
      <c r="L94" s="22"/>
      <c r="N94" s="22"/>
    </row>
    <row r="95" spans="1:14" x14ac:dyDescent="0.25">
      <c r="A95" s="21"/>
      <c r="B95" s="21"/>
      <c r="G95" s="22"/>
      <c r="K95" s="22"/>
      <c r="L95" s="22"/>
      <c r="N95" s="22"/>
    </row>
    <row r="96" spans="1:14" x14ac:dyDescent="0.25">
      <c r="A96" s="21"/>
      <c r="B96" s="21"/>
      <c r="G96" s="22"/>
      <c r="K96" s="22"/>
      <c r="L96" s="22"/>
      <c r="N96" s="22"/>
    </row>
    <row r="97" spans="1:14" x14ac:dyDescent="0.25">
      <c r="A97" s="21"/>
      <c r="B97" s="21"/>
      <c r="G97" s="22"/>
      <c r="K97" s="22"/>
      <c r="L97" s="22"/>
      <c r="N97" s="22"/>
    </row>
    <row r="98" spans="1:14" x14ac:dyDescent="0.25">
      <c r="A98" s="21"/>
      <c r="B98" s="21"/>
      <c r="G98" s="22"/>
      <c r="K98" s="22"/>
      <c r="L98" s="22"/>
      <c r="N98" s="22"/>
    </row>
    <row r="99" spans="1:14" x14ac:dyDescent="0.25">
      <c r="A99" s="21"/>
      <c r="B99" s="21"/>
      <c r="G99" s="22"/>
      <c r="K99" s="22"/>
      <c r="L99" s="22"/>
      <c r="N99" s="22"/>
    </row>
    <row r="100" spans="1:14" x14ac:dyDescent="0.25">
      <c r="A100" s="21"/>
      <c r="B100" s="21"/>
      <c r="G100" s="22"/>
      <c r="K100" s="22"/>
      <c r="L100" s="22"/>
      <c r="N100" s="22"/>
    </row>
    <row r="101" spans="1:14" x14ac:dyDescent="0.25">
      <c r="A101" s="21"/>
      <c r="B101" s="21"/>
      <c r="G101" s="22"/>
      <c r="K101" s="22"/>
      <c r="L101" s="22"/>
      <c r="N101" s="22"/>
    </row>
    <row r="102" spans="1:14" x14ac:dyDescent="0.25">
      <c r="A102" s="21"/>
      <c r="B102" s="21"/>
      <c r="G102" s="22"/>
      <c r="K102" s="22"/>
      <c r="L102" s="22"/>
      <c r="N102" s="22"/>
    </row>
    <row r="103" spans="1:14" x14ac:dyDescent="0.25">
      <c r="A103" s="21"/>
      <c r="B103" s="21"/>
      <c r="G103" s="22"/>
      <c r="K103" s="22"/>
      <c r="L103" s="22"/>
      <c r="N103" s="22"/>
    </row>
    <row r="104" spans="1:14" x14ac:dyDescent="0.25">
      <c r="A104" s="21"/>
      <c r="B104" s="21"/>
      <c r="G104" s="22"/>
      <c r="K104" s="22"/>
      <c r="L104" s="22"/>
      <c r="N104" s="22"/>
    </row>
    <row r="105" spans="1:14" x14ac:dyDescent="0.25">
      <c r="A105" s="21"/>
      <c r="B105" s="21"/>
      <c r="G105" s="22"/>
      <c r="K105" s="22"/>
      <c r="L105" s="22"/>
      <c r="N105" s="22"/>
    </row>
    <row r="106" spans="1:14" x14ac:dyDescent="0.25">
      <c r="A106" s="21"/>
      <c r="B106" s="21"/>
      <c r="G106" s="22"/>
      <c r="K106" s="22"/>
      <c r="L106" s="22"/>
      <c r="N106" s="22"/>
    </row>
    <row r="107" spans="1:14" x14ac:dyDescent="0.25">
      <c r="A107" s="21"/>
      <c r="B107" s="21"/>
      <c r="G107" s="22"/>
      <c r="K107" s="22"/>
      <c r="L107" s="22"/>
      <c r="N107" s="22"/>
    </row>
    <row r="108" spans="1:14" x14ac:dyDescent="0.25">
      <c r="A108" s="21"/>
      <c r="B108" s="21"/>
      <c r="G108" s="22"/>
      <c r="K108" s="22"/>
      <c r="L108" s="22"/>
      <c r="N108" s="22"/>
    </row>
    <row r="109" spans="1:14" x14ac:dyDescent="0.25">
      <c r="A109" s="21"/>
      <c r="B109" s="21"/>
      <c r="G109" s="22"/>
      <c r="K109" s="22"/>
      <c r="L109" s="22"/>
      <c r="N109" s="22"/>
    </row>
    <row r="110" spans="1:14" x14ac:dyDescent="0.25">
      <c r="A110" s="21"/>
      <c r="B110" s="21"/>
      <c r="G110" s="22"/>
      <c r="K110" s="22"/>
      <c r="L110" s="22"/>
      <c r="N110" s="22"/>
    </row>
    <row r="111" spans="1:14" x14ac:dyDescent="0.25">
      <c r="A111" s="21"/>
      <c r="B111" s="21"/>
      <c r="G111" s="22"/>
      <c r="K111" s="22"/>
      <c r="L111" s="22"/>
      <c r="N111" s="22"/>
    </row>
    <row r="112" spans="1:14" x14ac:dyDescent="0.25">
      <c r="A112" s="21"/>
      <c r="B112" s="21"/>
      <c r="G112" s="22"/>
      <c r="K112" s="22"/>
      <c r="L112" s="22"/>
      <c r="N112" s="22"/>
    </row>
    <row r="113" spans="1:14" x14ac:dyDescent="0.25">
      <c r="A113" s="21"/>
      <c r="B113" s="21"/>
      <c r="G113" s="22"/>
      <c r="K113" s="22"/>
      <c r="L113" s="22"/>
      <c r="N113" s="22"/>
    </row>
    <row r="114" spans="1:14" x14ac:dyDescent="0.25">
      <c r="A114" s="21"/>
      <c r="B114" s="21"/>
      <c r="G114" s="22"/>
      <c r="K114" s="22"/>
      <c r="L114" s="22"/>
      <c r="N114" s="22"/>
    </row>
    <row r="115" spans="1:14" x14ac:dyDescent="0.25">
      <c r="A115" s="21"/>
      <c r="B115" s="21"/>
      <c r="G115" s="22"/>
      <c r="K115" s="22"/>
      <c r="L115" s="22"/>
      <c r="N115" s="22"/>
    </row>
    <row r="116" spans="1:14" x14ac:dyDescent="0.25">
      <c r="A116" s="21"/>
      <c r="B116" s="21"/>
      <c r="G116" s="22"/>
      <c r="K116" s="22"/>
      <c r="L116" s="22"/>
      <c r="N116" s="22"/>
    </row>
    <row r="117" spans="1:14" x14ac:dyDescent="0.25">
      <c r="A117" s="21"/>
      <c r="B117" s="21"/>
      <c r="G117" s="22"/>
      <c r="K117" s="22"/>
      <c r="L117" s="22"/>
      <c r="N117" s="22"/>
    </row>
    <row r="118" spans="1:14" x14ac:dyDescent="0.25">
      <c r="A118" s="21"/>
      <c r="B118" s="21"/>
      <c r="G118" s="22"/>
      <c r="K118" s="22"/>
      <c r="L118" s="22"/>
      <c r="N118" s="22"/>
    </row>
    <row r="119" spans="1:14" x14ac:dyDescent="0.25">
      <c r="A119" s="21"/>
      <c r="B119" s="21"/>
      <c r="G119" s="22"/>
      <c r="K119" s="22"/>
      <c r="L119" s="22"/>
      <c r="N119" s="22"/>
    </row>
    <row r="120" spans="1:14" x14ac:dyDescent="0.25">
      <c r="A120" s="21"/>
      <c r="B120" s="21"/>
      <c r="G120" s="22"/>
      <c r="K120" s="22"/>
      <c r="L120" s="22"/>
      <c r="N120" s="22"/>
    </row>
    <row r="121" spans="1:14" x14ac:dyDescent="0.25">
      <c r="A121" s="21"/>
      <c r="B121" s="21"/>
      <c r="G121" s="22"/>
      <c r="K121" s="22"/>
      <c r="L121" s="22"/>
      <c r="N121" s="22"/>
    </row>
    <row r="122" spans="1:14" x14ac:dyDescent="0.25">
      <c r="A122" s="21"/>
      <c r="B122" s="21"/>
      <c r="G122" s="22"/>
      <c r="K122" s="22"/>
      <c r="L122" s="22"/>
      <c r="N122" s="22"/>
    </row>
    <row r="123" spans="1:14" x14ac:dyDescent="0.25">
      <c r="A123" s="21"/>
      <c r="B123" s="21"/>
      <c r="G123" s="22"/>
      <c r="K123" s="22"/>
      <c r="L123" s="22"/>
      <c r="N123" s="22"/>
    </row>
    <row r="124" spans="1:14" x14ac:dyDescent="0.25">
      <c r="A124" s="21"/>
      <c r="B124" s="21"/>
      <c r="G124" s="22"/>
      <c r="K124" s="22"/>
      <c r="L124" s="22"/>
      <c r="N124" s="22"/>
    </row>
    <row r="125" spans="1:14" x14ac:dyDescent="0.25">
      <c r="A125" s="21"/>
      <c r="B125" s="21"/>
      <c r="G125" s="22"/>
      <c r="K125" s="22"/>
      <c r="L125" s="22"/>
      <c r="N125" s="22"/>
    </row>
    <row r="126" spans="1:14" x14ac:dyDescent="0.25">
      <c r="A126" s="21"/>
      <c r="B126" s="21"/>
      <c r="G126" s="22"/>
      <c r="K126" s="22"/>
      <c r="L126" s="22"/>
      <c r="N126" s="22"/>
    </row>
    <row r="127" spans="1:14" x14ac:dyDescent="0.25">
      <c r="A127" s="21"/>
      <c r="B127" s="21"/>
      <c r="G127" s="22"/>
      <c r="K127" s="22"/>
      <c r="L127" s="22"/>
      <c r="N127" s="22"/>
    </row>
    <row r="128" spans="1:14" x14ac:dyDescent="0.25">
      <c r="A128" s="21"/>
      <c r="B128" s="21"/>
      <c r="G128" s="22"/>
      <c r="K128" s="22"/>
      <c r="L128" s="22"/>
      <c r="N128" s="22"/>
    </row>
    <row r="129" spans="1:14" x14ac:dyDescent="0.25">
      <c r="A129" s="21"/>
      <c r="B129" s="21"/>
      <c r="G129" s="22"/>
      <c r="K129" s="22"/>
      <c r="L129" s="22"/>
      <c r="N129" s="22"/>
    </row>
    <row r="130" spans="1:14" x14ac:dyDescent="0.25">
      <c r="A130" s="21"/>
      <c r="B130" s="21"/>
      <c r="G130" s="22"/>
      <c r="K130" s="22"/>
      <c r="L130" s="22"/>
      <c r="N130" s="22"/>
    </row>
    <row r="131" spans="1:14" x14ac:dyDescent="0.25">
      <c r="A131" s="21"/>
      <c r="B131" s="21"/>
      <c r="G131" s="22"/>
      <c r="K131" s="22"/>
      <c r="L131" s="22"/>
      <c r="N131" s="22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7"/>
  <sheetViews>
    <sheetView workbookViewId="0">
      <pane ySplit="1" topLeftCell="A46" activePane="bottomLeft" state="frozen"/>
      <selection activeCell="C52" sqref="C52"/>
      <selection pane="bottomLeft" activeCell="C52" sqref="C52"/>
    </sheetView>
  </sheetViews>
  <sheetFormatPr defaultColWidth="9.109375" defaultRowHeight="13.2" x14ac:dyDescent="0.25"/>
  <cols>
    <col min="1" max="1" width="13.6640625" style="1" bestFit="1" customWidth="1"/>
    <col min="2" max="2" width="13.5546875" style="1" bestFit="1" customWidth="1"/>
    <col min="3" max="3" width="44.5546875" style="1" bestFit="1" customWidth="1"/>
    <col min="4" max="4" width="32" style="1" bestFit="1" customWidth="1"/>
  </cols>
  <sheetData>
    <row r="1" spans="1:5" ht="16.8" x14ac:dyDescent="0.25">
      <c r="A1" s="30" t="s">
        <v>279</v>
      </c>
      <c r="B1" s="30" t="s">
        <v>280</v>
      </c>
      <c r="C1" s="30" t="s">
        <v>281</v>
      </c>
      <c r="D1" s="30" t="s">
        <v>317</v>
      </c>
      <c r="E1" s="35" t="s">
        <v>388</v>
      </c>
    </row>
    <row r="2" spans="1:5" ht="16.8" x14ac:dyDescent="0.25">
      <c r="A2" s="29" t="s">
        <v>25</v>
      </c>
      <c r="B2" s="29" t="s">
        <v>284</v>
      </c>
      <c r="C2" s="29" t="s">
        <v>497</v>
      </c>
      <c r="D2" s="29" t="s">
        <v>241</v>
      </c>
    </row>
    <row r="3" spans="1:5" ht="16.8" x14ac:dyDescent="0.25">
      <c r="A3" s="29" t="s">
        <v>109</v>
      </c>
      <c r="B3" s="29" t="s">
        <v>785</v>
      </c>
      <c r="C3" s="29" t="s">
        <v>496</v>
      </c>
      <c r="D3" s="29" t="s">
        <v>786</v>
      </c>
      <c r="E3" s="29" t="s">
        <v>780</v>
      </c>
    </row>
    <row r="4" spans="1:5" ht="16.8" x14ac:dyDescent="0.25">
      <c r="A4" s="29" t="s">
        <v>110</v>
      </c>
      <c r="B4" s="29" t="s">
        <v>787</v>
      </c>
      <c r="C4" s="29" t="s">
        <v>495</v>
      </c>
      <c r="D4" s="29" t="s">
        <v>786</v>
      </c>
      <c r="E4" s="29" t="s">
        <v>780</v>
      </c>
    </row>
    <row r="5" spans="1:5" ht="16.8" x14ac:dyDescent="0.25">
      <c r="A5" s="29" t="s">
        <v>111</v>
      </c>
      <c r="B5" s="29" t="s">
        <v>788</v>
      </c>
      <c r="C5" s="29" t="s">
        <v>112</v>
      </c>
      <c r="D5" s="29" t="s">
        <v>786</v>
      </c>
      <c r="E5" s="29"/>
    </row>
    <row r="6" spans="1:5" ht="16.8" x14ac:dyDescent="0.25">
      <c r="A6" s="29" t="s">
        <v>99</v>
      </c>
      <c r="B6" s="29" t="s">
        <v>789</v>
      </c>
      <c r="C6" s="29" t="s">
        <v>440</v>
      </c>
      <c r="D6" s="29" t="s">
        <v>5</v>
      </c>
      <c r="E6" s="29"/>
    </row>
    <row r="7" spans="1:5" ht="16.8" x14ac:dyDescent="0.25">
      <c r="A7" s="29" t="s">
        <v>100</v>
      </c>
      <c r="B7" s="29" t="s">
        <v>790</v>
      </c>
      <c r="C7" s="29" t="s">
        <v>494</v>
      </c>
      <c r="D7" s="29" t="s">
        <v>5</v>
      </c>
      <c r="E7" s="29"/>
    </row>
    <row r="8" spans="1:5" ht="16.8" x14ac:dyDescent="0.25">
      <c r="A8" s="29" t="s">
        <v>102</v>
      </c>
      <c r="B8" s="29" t="s">
        <v>791</v>
      </c>
      <c r="C8" s="29" t="s">
        <v>493</v>
      </c>
      <c r="D8" s="29" t="s">
        <v>5</v>
      </c>
      <c r="E8" s="29"/>
    </row>
    <row r="9" spans="1:5" ht="16.8" x14ac:dyDescent="0.25">
      <c r="A9" s="29" t="s">
        <v>103</v>
      </c>
      <c r="B9" s="29" t="s">
        <v>792</v>
      </c>
      <c r="C9" s="29" t="s">
        <v>446</v>
      </c>
      <c r="D9" s="29" t="s">
        <v>5</v>
      </c>
      <c r="E9" s="29"/>
    </row>
    <row r="10" spans="1:5" ht="16.8" x14ac:dyDescent="0.25">
      <c r="A10" s="29" t="s">
        <v>104</v>
      </c>
      <c r="B10" s="29" t="s">
        <v>793</v>
      </c>
      <c r="C10" s="29" t="s">
        <v>492</v>
      </c>
      <c r="D10" s="29" t="s">
        <v>5</v>
      </c>
      <c r="E10" s="29"/>
    </row>
    <row r="11" spans="1:5" ht="16.8" x14ac:dyDescent="0.25">
      <c r="A11" s="29" t="s">
        <v>105</v>
      </c>
      <c r="B11" s="29" t="s">
        <v>341</v>
      </c>
      <c r="C11" s="29" t="s">
        <v>491</v>
      </c>
      <c r="D11" s="29" t="s">
        <v>5</v>
      </c>
      <c r="E11" s="29"/>
    </row>
    <row r="12" spans="1:5" ht="16.8" x14ac:dyDescent="0.25">
      <c r="A12" s="29" t="s">
        <v>106</v>
      </c>
      <c r="B12" s="29" t="s">
        <v>794</v>
      </c>
      <c r="C12" s="29" t="s">
        <v>490</v>
      </c>
      <c r="D12" s="29" t="s">
        <v>5</v>
      </c>
      <c r="E12" s="29"/>
    </row>
    <row r="13" spans="1:5" ht="16.8" x14ac:dyDescent="0.25">
      <c r="A13" s="29" t="s">
        <v>26</v>
      </c>
      <c r="B13" s="29" t="s">
        <v>781</v>
      </c>
      <c r="C13" s="29" t="s">
        <v>489</v>
      </c>
      <c r="D13" s="29" t="s">
        <v>241</v>
      </c>
      <c r="E13" s="29" t="s">
        <v>779</v>
      </c>
    </row>
    <row r="14" spans="1:5" ht="16.8" x14ac:dyDescent="0.25">
      <c r="A14" s="29" t="s">
        <v>27</v>
      </c>
      <c r="B14" s="29" t="s">
        <v>782</v>
      </c>
      <c r="C14" s="29" t="s">
        <v>488</v>
      </c>
      <c r="D14" s="29" t="s">
        <v>241</v>
      </c>
      <c r="E14" s="29" t="s">
        <v>779</v>
      </c>
    </row>
    <row r="15" spans="1:5" ht="16.8" x14ac:dyDescent="0.25">
      <c r="A15" s="29" t="s">
        <v>28</v>
      </c>
      <c r="B15" s="29" t="s">
        <v>285</v>
      </c>
      <c r="C15" s="29" t="s">
        <v>487</v>
      </c>
      <c r="D15" s="29" t="s">
        <v>241</v>
      </c>
      <c r="E15" s="36" t="s">
        <v>389</v>
      </c>
    </row>
    <row r="16" spans="1:5" ht="16.8" x14ac:dyDescent="0.25">
      <c r="A16" s="29" t="s">
        <v>29</v>
      </c>
      <c r="B16" s="29" t="s">
        <v>286</v>
      </c>
      <c r="C16" s="29" t="s">
        <v>486</v>
      </c>
      <c r="D16" s="29" t="s">
        <v>241</v>
      </c>
    </row>
    <row r="17" spans="1:5" ht="16.8" x14ac:dyDescent="0.25">
      <c r="A17" s="29" t="s">
        <v>76</v>
      </c>
      <c r="B17" s="29" t="s">
        <v>320</v>
      </c>
      <c r="C17" s="29" t="s">
        <v>485</v>
      </c>
      <c r="D17" s="29" t="s">
        <v>392</v>
      </c>
    </row>
    <row r="18" spans="1:5" ht="16.8" x14ac:dyDescent="0.25">
      <c r="A18" s="29" t="s">
        <v>77</v>
      </c>
      <c r="B18" s="29" t="s">
        <v>321</v>
      </c>
      <c r="C18" s="29" t="e">
        <v>#N/A</v>
      </c>
      <c r="D18" s="29" t="s">
        <v>392</v>
      </c>
    </row>
    <row r="19" spans="1:5" ht="16.8" x14ac:dyDescent="0.25">
      <c r="A19" s="29" t="s">
        <v>78</v>
      </c>
      <c r="B19" s="29" t="s">
        <v>322</v>
      </c>
      <c r="C19" s="29" t="s">
        <v>483</v>
      </c>
      <c r="D19" s="29" t="s">
        <v>392</v>
      </c>
    </row>
    <row r="20" spans="1:5" ht="16.8" x14ac:dyDescent="0.25">
      <c r="A20" s="29" t="s">
        <v>79</v>
      </c>
      <c r="B20" s="29" t="s">
        <v>323</v>
      </c>
      <c r="C20" s="29" t="s">
        <v>482</v>
      </c>
      <c r="D20" s="29" t="s">
        <v>392</v>
      </c>
    </row>
    <row r="21" spans="1:5" ht="16.8" x14ac:dyDescent="0.25">
      <c r="A21" s="29" t="s">
        <v>80</v>
      </c>
      <c r="B21" s="29" t="s">
        <v>324</v>
      </c>
      <c r="C21" s="29" t="s">
        <v>481</v>
      </c>
      <c r="D21" s="29" t="s">
        <v>392</v>
      </c>
    </row>
    <row r="22" spans="1:5" ht="16.8" x14ac:dyDescent="0.25">
      <c r="A22" s="29" t="s">
        <v>81</v>
      </c>
      <c r="B22" s="29" t="s">
        <v>325</v>
      </c>
      <c r="C22" s="29" t="s">
        <v>480</v>
      </c>
      <c r="D22" s="29" t="s">
        <v>392</v>
      </c>
    </row>
    <row r="23" spans="1:5" ht="16.8" x14ac:dyDescent="0.25">
      <c r="A23" s="29" t="s">
        <v>30</v>
      </c>
      <c r="B23" s="29" t="s">
        <v>287</v>
      </c>
      <c r="C23" s="29" t="s">
        <v>479</v>
      </c>
      <c r="D23" s="29" t="s">
        <v>241</v>
      </c>
    </row>
    <row r="24" spans="1:5" ht="16.8" x14ac:dyDescent="0.25">
      <c r="A24" s="29" t="s">
        <v>88</v>
      </c>
      <c r="B24" s="29" t="s">
        <v>333</v>
      </c>
      <c r="C24" s="29" t="s">
        <v>834</v>
      </c>
      <c r="D24" s="29" t="s">
        <v>340</v>
      </c>
    </row>
    <row r="25" spans="1:5" ht="16.8" x14ac:dyDescent="0.25">
      <c r="A25" s="29" t="s">
        <v>31</v>
      </c>
      <c r="B25" s="29" t="s">
        <v>413</v>
      </c>
      <c r="C25" s="29" t="s">
        <v>477</v>
      </c>
      <c r="D25" s="29" t="s">
        <v>241</v>
      </c>
    </row>
    <row r="26" spans="1:5" ht="16.8" x14ac:dyDescent="0.25">
      <c r="A26" s="29" t="s">
        <v>32</v>
      </c>
      <c r="B26" s="29" t="s">
        <v>783</v>
      </c>
      <c r="C26" s="29" t="s">
        <v>476</v>
      </c>
      <c r="D26" s="29" t="s">
        <v>241</v>
      </c>
      <c r="E26" s="29" t="s">
        <v>779</v>
      </c>
    </row>
    <row r="27" spans="1:5" ht="16.8" x14ac:dyDescent="0.25">
      <c r="A27" s="29" t="s">
        <v>33</v>
      </c>
      <c r="B27" s="29" t="s">
        <v>288</v>
      </c>
      <c r="C27" s="29" t="s">
        <v>475</v>
      </c>
      <c r="D27" s="29" t="s">
        <v>241</v>
      </c>
    </row>
    <row r="28" spans="1:5" ht="16.8" x14ac:dyDescent="0.25">
      <c r="A28" s="29" t="s">
        <v>89</v>
      </c>
      <c r="B28" s="29" t="s">
        <v>334</v>
      </c>
      <c r="C28" s="29" t="s">
        <v>474</v>
      </c>
      <c r="D28" s="29" t="s">
        <v>340</v>
      </c>
    </row>
    <row r="29" spans="1:5" ht="16.8" x14ac:dyDescent="0.25">
      <c r="A29" s="29" t="s">
        <v>63</v>
      </c>
      <c r="B29" s="29" t="s">
        <v>394</v>
      </c>
      <c r="C29" s="29" t="s">
        <v>473</v>
      </c>
      <c r="D29" s="29" t="s">
        <v>330</v>
      </c>
    </row>
    <row r="30" spans="1:5" ht="16.8" x14ac:dyDescent="0.25">
      <c r="A30" s="29" t="s">
        <v>63</v>
      </c>
      <c r="B30" s="29" t="s">
        <v>396</v>
      </c>
      <c r="C30" s="29" t="s">
        <v>473</v>
      </c>
      <c r="D30" s="29" t="s">
        <v>330</v>
      </c>
    </row>
    <row r="31" spans="1:5" ht="16.8" x14ac:dyDescent="0.25">
      <c r="A31" s="29" t="s">
        <v>90</v>
      </c>
      <c r="B31" s="29" t="s">
        <v>335</v>
      </c>
      <c r="C31" s="29" t="s">
        <v>472</v>
      </c>
      <c r="D31" s="29" t="s">
        <v>340</v>
      </c>
    </row>
    <row r="32" spans="1:5" ht="16.8" x14ac:dyDescent="0.25">
      <c r="A32" s="29" t="s">
        <v>64</v>
      </c>
      <c r="B32" s="29" t="s">
        <v>395</v>
      </c>
      <c r="C32" s="29" t="s">
        <v>471</v>
      </c>
      <c r="D32" s="29" t="s">
        <v>330</v>
      </c>
    </row>
    <row r="33" spans="1:4" ht="16.8" x14ac:dyDescent="0.25">
      <c r="A33" s="29" t="s">
        <v>64</v>
      </c>
      <c r="B33" s="29" t="s">
        <v>397</v>
      </c>
      <c r="C33" s="29" t="s">
        <v>471</v>
      </c>
      <c r="D33" s="29" t="s">
        <v>330</v>
      </c>
    </row>
    <row r="34" spans="1:4" ht="16.8" x14ac:dyDescent="0.25">
      <c r="A34" s="29" t="s">
        <v>82</v>
      </c>
      <c r="B34" s="29" t="s">
        <v>326</v>
      </c>
      <c r="C34" s="29" t="s">
        <v>470</v>
      </c>
      <c r="D34" s="29" t="s">
        <v>392</v>
      </c>
    </row>
    <row r="35" spans="1:4" ht="16.8" x14ac:dyDescent="0.25">
      <c r="A35" s="29" t="s">
        <v>91</v>
      </c>
      <c r="B35" s="29" t="s">
        <v>336</v>
      </c>
      <c r="C35" s="29" t="s">
        <v>469</v>
      </c>
      <c r="D35" s="29" t="s">
        <v>340</v>
      </c>
    </row>
    <row r="36" spans="1:4" ht="16.8" x14ac:dyDescent="0.25">
      <c r="A36" s="29" t="s">
        <v>92</v>
      </c>
      <c r="B36" s="29" t="s">
        <v>337</v>
      </c>
      <c r="C36" s="29" t="s">
        <v>835</v>
      </c>
      <c r="D36" s="29" t="s">
        <v>340</v>
      </c>
    </row>
    <row r="37" spans="1:4" ht="16.8" x14ac:dyDescent="0.25">
      <c r="A37" s="29" t="s">
        <v>65</v>
      </c>
      <c r="B37" s="29" t="s">
        <v>405</v>
      </c>
      <c r="C37" s="29" t="s">
        <v>467</v>
      </c>
      <c r="D37" s="29" t="s">
        <v>330</v>
      </c>
    </row>
    <row r="38" spans="1:4" ht="16.8" x14ac:dyDescent="0.25">
      <c r="A38" s="29" t="s">
        <v>93</v>
      </c>
      <c r="B38" s="29" t="s">
        <v>338</v>
      </c>
      <c r="C38" s="29" t="s">
        <v>466</v>
      </c>
      <c r="D38" s="29" t="s">
        <v>340</v>
      </c>
    </row>
    <row r="39" spans="1:4" ht="16.8" x14ac:dyDescent="0.25">
      <c r="A39" s="29" t="s">
        <v>94</v>
      </c>
      <c r="B39" s="29" t="s">
        <v>339</v>
      </c>
      <c r="C39" s="29" t="s">
        <v>465</v>
      </c>
      <c r="D39" s="29" t="s">
        <v>340</v>
      </c>
    </row>
    <row r="40" spans="1:4" ht="16.8" x14ac:dyDescent="0.25">
      <c r="A40" s="29" t="s">
        <v>83</v>
      </c>
      <c r="B40" s="29" t="s">
        <v>327</v>
      </c>
      <c r="C40" s="29" t="s">
        <v>464</v>
      </c>
      <c r="D40" s="29" t="s">
        <v>392</v>
      </c>
    </row>
    <row r="41" spans="1:4" ht="16.8" x14ac:dyDescent="0.25">
      <c r="A41" s="38" t="s">
        <v>95</v>
      </c>
      <c r="B41" s="38" t="s">
        <v>401</v>
      </c>
      <c r="C41" s="29" t="s">
        <v>463</v>
      </c>
      <c r="D41" s="29" t="s">
        <v>340</v>
      </c>
    </row>
    <row r="42" spans="1:4" ht="16.8" x14ac:dyDescent="0.25">
      <c r="A42" s="29" t="s">
        <v>84</v>
      </c>
      <c r="B42" s="29" t="s">
        <v>328</v>
      </c>
      <c r="C42" s="29" t="s">
        <v>462</v>
      </c>
      <c r="D42" s="29" t="s">
        <v>392</v>
      </c>
    </row>
    <row r="43" spans="1:4" ht="16.8" x14ac:dyDescent="0.25">
      <c r="A43" s="29" t="s">
        <v>66</v>
      </c>
      <c r="B43" s="29" t="s">
        <v>398</v>
      </c>
      <c r="C43" s="29" t="s">
        <v>461</v>
      </c>
      <c r="D43" s="29" t="s">
        <v>330</v>
      </c>
    </row>
    <row r="44" spans="1:4" ht="16.8" x14ac:dyDescent="0.25">
      <c r="A44" s="29" t="s">
        <v>67</v>
      </c>
      <c r="B44" s="29" t="s">
        <v>399</v>
      </c>
      <c r="C44" s="29" t="s">
        <v>460</v>
      </c>
      <c r="D44" s="29" t="s">
        <v>330</v>
      </c>
    </row>
    <row r="45" spans="1:4" ht="16.8" x14ac:dyDescent="0.25">
      <c r="A45" s="29" t="s">
        <v>68</v>
      </c>
      <c r="B45" s="29" t="s">
        <v>400</v>
      </c>
      <c r="C45" s="29" t="s">
        <v>459</v>
      </c>
      <c r="D45" s="29" t="s">
        <v>330</v>
      </c>
    </row>
    <row r="46" spans="1:4" ht="16.8" x14ac:dyDescent="0.25">
      <c r="A46" s="29" t="s">
        <v>85</v>
      </c>
      <c r="B46" s="29" t="s">
        <v>329</v>
      </c>
      <c r="C46" s="29" t="s">
        <v>458</v>
      </c>
      <c r="D46" s="29" t="s">
        <v>392</v>
      </c>
    </row>
    <row r="47" spans="1:4" ht="16.8" x14ac:dyDescent="0.25">
      <c r="A47" s="29" t="s">
        <v>69</v>
      </c>
      <c r="B47" s="29" t="s">
        <v>401</v>
      </c>
      <c r="C47" s="29" t="s">
        <v>457</v>
      </c>
      <c r="D47" s="29" t="s">
        <v>330</v>
      </c>
    </row>
    <row r="48" spans="1:4" ht="16.8" x14ac:dyDescent="0.25">
      <c r="A48" s="29" t="s">
        <v>70</v>
      </c>
      <c r="B48" s="29" t="s">
        <v>402</v>
      </c>
      <c r="C48" s="29" t="s">
        <v>456</v>
      </c>
      <c r="D48" s="29" t="s">
        <v>330</v>
      </c>
    </row>
    <row r="49" spans="1:5" ht="16.8" x14ac:dyDescent="0.25">
      <c r="A49" s="29" t="s">
        <v>86</v>
      </c>
      <c r="B49" s="29" t="s">
        <v>331</v>
      </c>
      <c r="C49" s="29" t="s">
        <v>455</v>
      </c>
      <c r="D49" s="29" t="s">
        <v>340</v>
      </c>
    </row>
    <row r="50" spans="1:5" ht="16.8" x14ac:dyDescent="0.25">
      <c r="A50" s="29" t="s">
        <v>71</v>
      </c>
      <c r="B50" s="29" t="s">
        <v>403</v>
      </c>
      <c r="C50" s="29" t="s">
        <v>454</v>
      </c>
      <c r="D50" s="29" t="s">
        <v>330</v>
      </c>
    </row>
    <row r="51" spans="1:5" ht="16.8" x14ac:dyDescent="0.25">
      <c r="A51" s="29" t="s">
        <v>72</v>
      </c>
      <c r="B51" s="29" t="s">
        <v>404</v>
      </c>
      <c r="C51" s="29" t="s">
        <v>453</v>
      </c>
      <c r="D51" s="29" t="s">
        <v>330</v>
      </c>
    </row>
    <row r="52" spans="1:5" ht="16.8" x14ac:dyDescent="0.25">
      <c r="A52" s="29" t="s">
        <v>73</v>
      </c>
      <c r="B52" s="29" t="s">
        <v>393</v>
      </c>
      <c r="C52" s="29" t="s">
        <v>836</v>
      </c>
      <c r="D52" s="29" t="s">
        <v>330</v>
      </c>
      <c r="E52" s="36"/>
    </row>
    <row r="53" spans="1:5" ht="16.8" x14ac:dyDescent="0.25">
      <c r="A53" s="29" t="s">
        <v>87</v>
      </c>
      <c r="B53" s="29" t="s">
        <v>332</v>
      </c>
      <c r="C53" s="29" t="s">
        <v>451</v>
      </c>
      <c r="D53" s="29" t="s">
        <v>340</v>
      </c>
    </row>
    <row r="54" spans="1:5" ht="16.8" x14ac:dyDescent="0.25">
      <c r="A54" s="38" t="s">
        <v>96</v>
      </c>
      <c r="B54" s="38" t="s">
        <v>398</v>
      </c>
      <c r="C54" s="29" t="s">
        <v>450</v>
      </c>
      <c r="D54" s="29" t="s">
        <v>340</v>
      </c>
    </row>
    <row r="55" spans="1:5" ht="16.8" x14ac:dyDescent="0.25">
      <c r="A55" s="29" t="s">
        <v>74</v>
      </c>
      <c r="B55" s="29" t="s">
        <v>318</v>
      </c>
      <c r="C55" s="29" t="s">
        <v>449</v>
      </c>
      <c r="D55" s="29" t="s">
        <v>392</v>
      </c>
    </row>
    <row r="56" spans="1:5" ht="16.8" x14ac:dyDescent="0.25">
      <c r="A56" s="29" t="s">
        <v>223</v>
      </c>
      <c r="B56" s="29" t="s">
        <v>286</v>
      </c>
      <c r="C56" s="29" t="s">
        <v>448</v>
      </c>
      <c r="D56" s="29" t="s">
        <v>241</v>
      </c>
    </row>
    <row r="57" spans="1:5" ht="16.8" x14ac:dyDescent="0.25">
      <c r="A57" s="29" t="s">
        <v>34</v>
      </c>
      <c r="B57" s="29" t="s">
        <v>289</v>
      </c>
      <c r="C57" s="29" t="s">
        <v>447</v>
      </c>
      <c r="D57" s="29" t="s">
        <v>241</v>
      </c>
    </row>
    <row r="58" spans="1:5" ht="16.8" x14ac:dyDescent="0.25">
      <c r="A58" s="29" t="s">
        <v>35</v>
      </c>
      <c r="B58" s="29" t="s">
        <v>290</v>
      </c>
      <c r="C58" s="29" t="s">
        <v>446</v>
      </c>
      <c r="D58" s="29" t="s">
        <v>241</v>
      </c>
    </row>
    <row r="59" spans="1:5" ht="16.8" x14ac:dyDescent="0.25">
      <c r="A59" s="29" t="s">
        <v>75</v>
      </c>
      <c r="B59" s="29" t="s">
        <v>319</v>
      </c>
      <c r="C59" s="29" t="s">
        <v>837</v>
      </c>
      <c r="D59" s="29" t="s">
        <v>392</v>
      </c>
    </row>
    <row r="60" spans="1:5" ht="16.8" x14ac:dyDescent="0.25">
      <c r="A60" s="29" t="s">
        <v>36</v>
      </c>
      <c r="B60" s="29" t="s">
        <v>291</v>
      </c>
      <c r="C60" s="29" t="s">
        <v>13</v>
      </c>
      <c r="D60" s="29" t="s">
        <v>241</v>
      </c>
    </row>
    <row r="61" spans="1:5" ht="16.8" x14ac:dyDescent="0.25">
      <c r="A61" s="29" t="s">
        <v>37</v>
      </c>
      <c r="B61" s="29" t="s">
        <v>292</v>
      </c>
      <c r="C61" s="29" t="s">
        <v>805</v>
      </c>
      <c r="D61" s="29" t="s">
        <v>241</v>
      </c>
    </row>
    <row r="62" spans="1:5" ht="16.8" x14ac:dyDescent="0.25">
      <c r="A62" s="29" t="s">
        <v>38</v>
      </c>
      <c r="B62" s="29" t="s">
        <v>293</v>
      </c>
      <c r="C62" s="29" t="s">
        <v>444</v>
      </c>
      <c r="D62" s="29" t="s">
        <v>241</v>
      </c>
    </row>
    <row r="63" spans="1:5" ht="16.8" x14ac:dyDescent="0.25">
      <c r="A63" s="29" t="s">
        <v>39</v>
      </c>
      <c r="B63" s="29" t="s">
        <v>294</v>
      </c>
      <c r="C63" s="29" t="s">
        <v>443</v>
      </c>
      <c r="D63" s="29" t="s">
        <v>241</v>
      </c>
    </row>
    <row r="64" spans="1:5" ht="16.8" x14ac:dyDescent="0.25">
      <c r="A64" s="29" t="s">
        <v>22</v>
      </c>
      <c r="B64" s="29" t="s">
        <v>295</v>
      </c>
      <c r="C64" s="29" t="s">
        <v>11</v>
      </c>
      <c r="D64" s="29" t="s">
        <v>241</v>
      </c>
    </row>
    <row r="65" spans="1:4" ht="16.8" x14ac:dyDescent="0.25">
      <c r="A65" s="29" t="s">
        <v>40</v>
      </c>
      <c r="B65" s="29" t="s">
        <v>296</v>
      </c>
      <c r="C65" s="29" t="s">
        <v>806</v>
      </c>
      <c r="D65" s="29" t="s">
        <v>241</v>
      </c>
    </row>
    <row r="66" spans="1:4" ht="16.8" x14ac:dyDescent="0.25">
      <c r="A66" s="29" t="s">
        <v>41</v>
      </c>
      <c r="B66" s="29" t="s">
        <v>297</v>
      </c>
      <c r="C66" s="29" t="s">
        <v>442</v>
      </c>
      <c r="D66" s="29" t="s">
        <v>241</v>
      </c>
    </row>
    <row r="67" spans="1:4" ht="16.8" x14ac:dyDescent="0.25">
      <c r="A67" s="29" t="s">
        <v>42</v>
      </c>
      <c r="B67" s="29" t="s">
        <v>299</v>
      </c>
      <c r="C67" s="29" t="s">
        <v>441</v>
      </c>
      <c r="D67" s="29" t="s">
        <v>241</v>
      </c>
    </row>
    <row r="68" spans="1:4" ht="16.8" x14ac:dyDescent="0.25">
      <c r="A68" s="29" t="s">
        <v>43</v>
      </c>
      <c r="B68" s="29" t="s">
        <v>300</v>
      </c>
      <c r="C68" s="29" t="s">
        <v>298</v>
      </c>
      <c r="D68" s="29" t="s">
        <v>241</v>
      </c>
    </row>
    <row r="69" spans="1:4" ht="16.8" x14ac:dyDescent="0.25">
      <c r="A69" s="29" t="s">
        <v>44</v>
      </c>
      <c r="B69" s="29" t="s">
        <v>301</v>
      </c>
      <c r="C69" s="29" t="s">
        <v>6</v>
      </c>
      <c r="D69" s="29" t="s">
        <v>241</v>
      </c>
    </row>
    <row r="70" spans="1:4" ht="16.8" x14ac:dyDescent="0.25">
      <c r="A70" s="29" t="s">
        <v>45</v>
      </c>
      <c r="B70" s="29" t="s">
        <v>302</v>
      </c>
      <c r="C70" s="29" t="s">
        <v>440</v>
      </c>
      <c r="D70" s="29" t="s">
        <v>241</v>
      </c>
    </row>
    <row r="71" spans="1:4" ht="16.8" x14ac:dyDescent="0.25">
      <c r="A71" s="29" t="s">
        <v>46</v>
      </c>
      <c r="B71" s="29" t="s">
        <v>303</v>
      </c>
      <c r="C71" s="29" t="s">
        <v>439</v>
      </c>
      <c r="D71" s="29" t="s">
        <v>241</v>
      </c>
    </row>
    <row r="72" spans="1:4" ht="16.8" x14ac:dyDescent="0.25">
      <c r="A72" s="29" t="s">
        <v>47</v>
      </c>
      <c r="B72" s="29" t="s">
        <v>304</v>
      </c>
      <c r="C72" s="29" t="s">
        <v>438</v>
      </c>
      <c r="D72" s="29" t="s">
        <v>241</v>
      </c>
    </row>
    <row r="73" spans="1:4" ht="16.8" x14ac:dyDescent="0.25">
      <c r="A73" s="29" t="s">
        <v>48</v>
      </c>
      <c r="B73" s="29" t="s">
        <v>305</v>
      </c>
      <c r="C73" s="29" t="s">
        <v>437</v>
      </c>
      <c r="D73" s="29" t="s">
        <v>241</v>
      </c>
    </row>
    <row r="74" spans="1:4" ht="16.8" x14ac:dyDescent="0.25">
      <c r="A74" s="29" t="s">
        <v>49</v>
      </c>
      <c r="B74" s="29" t="s">
        <v>306</v>
      </c>
      <c r="C74" s="29" t="s">
        <v>436</v>
      </c>
      <c r="D74" s="29" t="s">
        <v>241</v>
      </c>
    </row>
    <row r="75" spans="1:4" ht="16.8" x14ac:dyDescent="0.25">
      <c r="A75" s="29" t="s">
        <v>50</v>
      </c>
      <c r="B75" s="29" t="s">
        <v>285</v>
      </c>
      <c r="C75" s="29" t="s">
        <v>435</v>
      </c>
      <c r="D75" s="29" t="s">
        <v>241</v>
      </c>
    </row>
    <row r="76" spans="1:4" ht="16.8" x14ac:dyDescent="0.25">
      <c r="A76" s="29" t="s">
        <v>51</v>
      </c>
      <c r="B76" s="29" t="s">
        <v>307</v>
      </c>
      <c r="C76" s="29" t="s">
        <v>434</v>
      </c>
      <c r="D76" s="29" t="s">
        <v>241</v>
      </c>
    </row>
    <row r="77" spans="1:4" ht="16.8" x14ac:dyDescent="0.25">
      <c r="A77" s="29" t="s">
        <v>52</v>
      </c>
      <c r="B77" s="29" t="s">
        <v>308</v>
      </c>
      <c r="C77" s="29" t="s">
        <v>433</v>
      </c>
      <c r="D77" s="29" t="s">
        <v>241</v>
      </c>
    </row>
    <row r="78" spans="1:4" ht="16.8" x14ac:dyDescent="0.25">
      <c r="A78" s="29" t="s">
        <v>55</v>
      </c>
      <c r="B78" s="29" t="s">
        <v>309</v>
      </c>
      <c r="C78" s="29" t="s">
        <v>10</v>
      </c>
      <c r="D78" s="29" t="s">
        <v>241</v>
      </c>
    </row>
    <row r="79" spans="1:4" ht="16.8" x14ac:dyDescent="0.25">
      <c r="A79" s="29" t="s">
        <v>56</v>
      </c>
      <c r="B79" s="29" t="s">
        <v>310</v>
      </c>
      <c r="C79" s="29" t="s">
        <v>12</v>
      </c>
      <c r="D79" s="29" t="s">
        <v>241</v>
      </c>
    </row>
    <row r="80" spans="1:4" ht="16.8" x14ac:dyDescent="0.25">
      <c r="A80" s="29" t="s">
        <v>57</v>
      </c>
      <c r="B80" s="29" t="s">
        <v>311</v>
      </c>
      <c r="C80" s="29" t="s">
        <v>431</v>
      </c>
      <c r="D80" s="29" t="s">
        <v>241</v>
      </c>
    </row>
    <row r="81" spans="1:5" ht="16.8" x14ac:dyDescent="0.25">
      <c r="A81" s="29" t="s">
        <v>58</v>
      </c>
      <c r="B81" s="29" t="s">
        <v>312</v>
      </c>
      <c r="C81" s="29" t="s">
        <v>430</v>
      </c>
      <c r="D81" s="29" t="s">
        <v>241</v>
      </c>
    </row>
    <row r="82" spans="1:5" ht="16.8" x14ac:dyDescent="0.25">
      <c r="A82" s="29" t="s">
        <v>59</v>
      </c>
      <c r="B82" s="29" t="s">
        <v>313</v>
      </c>
      <c r="C82" s="29" t="s">
        <v>7</v>
      </c>
      <c r="D82" s="29" t="s">
        <v>241</v>
      </c>
    </row>
    <row r="83" spans="1:5" ht="16.8" x14ac:dyDescent="0.25">
      <c r="A83" s="29" t="s">
        <v>113</v>
      </c>
      <c r="B83" s="29" t="s">
        <v>795</v>
      </c>
      <c r="C83" s="29" t="s">
        <v>429</v>
      </c>
      <c r="D83" s="29" t="s">
        <v>786</v>
      </c>
      <c r="E83" s="29" t="s">
        <v>779</v>
      </c>
    </row>
    <row r="84" spans="1:5" ht="16.8" x14ac:dyDescent="0.25">
      <c r="A84" s="29" t="s">
        <v>114</v>
      </c>
      <c r="B84" s="29" t="s">
        <v>796</v>
      </c>
      <c r="C84" s="29" t="s">
        <v>428</v>
      </c>
      <c r="D84" s="29" t="s">
        <v>786</v>
      </c>
      <c r="E84" s="29" t="s">
        <v>779</v>
      </c>
    </row>
    <row r="85" spans="1:5" ht="16.8" x14ac:dyDescent="0.25">
      <c r="A85" s="29" t="s">
        <v>115</v>
      </c>
      <c r="B85" s="29" t="s">
        <v>797</v>
      </c>
      <c r="C85" s="29" t="s">
        <v>427</v>
      </c>
      <c r="D85" s="29" t="s">
        <v>786</v>
      </c>
      <c r="E85" s="29" t="s">
        <v>779</v>
      </c>
    </row>
    <row r="86" spans="1:5" ht="16.8" x14ac:dyDescent="0.25">
      <c r="A86" s="29" t="s">
        <v>107</v>
      </c>
      <c r="B86" s="29" t="s">
        <v>799</v>
      </c>
      <c r="C86" s="29" t="s">
        <v>426</v>
      </c>
      <c r="D86" s="29" t="s">
        <v>5</v>
      </c>
      <c r="E86" s="29"/>
    </row>
    <row r="87" spans="1:5" ht="16.8" x14ac:dyDescent="0.25">
      <c r="A87" s="29" t="s">
        <v>60</v>
      </c>
      <c r="B87" s="29" t="s">
        <v>314</v>
      </c>
      <c r="C87" s="29" t="s">
        <v>425</v>
      </c>
      <c r="D87" s="29" t="s">
        <v>241</v>
      </c>
    </row>
    <row r="88" spans="1:5" ht="16.8" x14ac:dyDescent="0.25">
      <c r="A88" s="29" t="s">
        <v>61</v>
      </c>
      <c r="B88" s="29" t="s">
        <v>784</v>
      </c>
      <c r="C88" s="29" t="s">
        <v>15</v>
      </c>
      <c r="D88" s="29" t="s">
        <v>241</v>
      </c>
      <c r="E88" s="29" t="s">
        <v>779</v>
      </c>
    </row>
    <row r="89" spans="1:5" ht="16.8" x14ac:dyDescent="0.25">
      <c r="A89" s="29" t="s">
        <v>62</v>
      </c>
      <c r="B89" s="29" t="s">
        <v>315</v>
      </c>
      <c r="C89" s="29" t="s">
        <v>424</v>
      </c>
      <c r="D89" s="29" t="s">
        <v>241</v>
      </c>
    </row>
    <row r="90" spans="1:5" ht="16.8" x14ac:dyDescent="0.25">
      <c r="A90" s="29" t="s">
        <v>108</v>
      </c>
      <c r="B90" s="29" t="s">
        <v>798</v>
      </c>
      <c r="C90" s="29" t="s">
        <v>423</v>
      </c>
      <c r="D90" s="29" t="s">
        <v>5</v>
      </c>
      <c r="E90" s="29"/>
    </row>
    <row r="91" spans="1:5" ht="16.8" x14ac:dyDescent="0.25">
      <c r="A91" s="29" t="s">
        <v>97</v>
      </c>
      <c r="B91" s="29" t="s">
        <v>316</v>
      </c>
      <c r="C91" s="29" t="s">
        <v>98</v>
      </c>
      <c r="D91" s="29" t="s">
        <v>241</v>
      </c>
    </row>
    <row r="92" spans="1:5" ht="16.8" x14ac:dyDescent="0.25">
      <c r="A92" s="29" t="s">
        <v>414</v>
      </c>
      <c r="B92" s="29" t="s">
        <v>415</v>
      </c>
      <c r="C92" s="29" t="s">
        <v>416</v>
      </c>
      <c r="D92" s="29" t="s">
        <v>241</v>
      </c>
    </row>
    <row r="93" spans="1:5" ht="16.8" x14ac:dyDescent="0.25">
      <c r="A93" s="38" t="s">
        <v>417</v>
      </c>
      <c r="B93" s="38" t="s">
        <v>339</v>
      </c>
      <c r="C93" s="29" t="s">
        <v>741</v>
      </c>
      <c r="D93" s="29" t="s">
        <v>340</v>
      </c>
    </row>
    <row r="94" spans="1:5" ht="19.2" x14ac:dyDescent="0.45">
      <c r="A94" s="39" t="s">
        <v>418</v>
      </c>
      <c r="B94" s="39" t="s">
        <v>341</v>
      </c>
      <c r="C94" s="29" t="s">
        <v>419</v>
      </c>
      <c r="D94" s="29" t="s">
        <v>340</v>
      </c>
    </row>
    <row r="95" spans="1:5" ht="16.8" x14ac:dyDescent="0.25">
      <c r="A95" s="29" t="s">
        <v>420</v>
      </c>
      <c r="B95" s="29" t="s">
        <v>282</v>
      </c>
      <c r="C95" s="29" t="s">
        <v>839</v>
      </c>
      <c r="D95" s="29" t="s">
        <v>241</v>
      </c>
      <c r="E95" s="36" t="s">
        <v>389</v>
      </c>
    </row>
    <row r="96" spans="1:5" ht="16.8" x14ac:dyDescent="0.25">
      <c r="A96" s="29" t="s">
        <v>422</v>
      </c>
      <c r="B96" s="29" t="s">
        <v>283</v>
      </c>
      <c r="C96" s="29" t="s">
        <v>764</v>
      </c>
      <c r="D96" s="29" t="s">
        <v>241</v>
      </c>
      <c r="E96" s="36"/>
    </row>
    <row r="97" spans="1:5" ht="16.8" x14ac:dyDescent="0.25">
      <c r="A97" s="29" t="s">
        <v>765</v>
      </c>
      <c r="B97" s="29" t="s">
        <v>401</v>
      </c>
      <c r="C97" s="29" t="s">
        <v>766</v>
      </c>
      <c r="D97" s="29" t="s">
        <v>330</v>
      </c>
      <c r="E97" s="29"/>
    </row>
  </sheetData>
  <autoFilter ref="A1:E64" xr:uid="{8BBDF058-F1DF-4671-A0EC-67120D0692A5}">
    <sortState xmlns:xlrd2="http://schemas.microsoft.com/office/spreadsheetml/2017/richdata2" ref="A2:E97">
      <sortCondition ref="A1:A64"/>
    </sortState>
  </autoFilter>
  <sortState xmlns:xlrd2="http://schemas.microsoft.com/office/spreadsheetml/2017/richdata2" ref="A3:D39">
    <sortCondition ref="A3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37BE1-C8F9-4962-BBA5-A8D1D21B1179}">
  <dimension ref="A3:FV260"/>
  <sheetViews>
    <sheetView topLeftCell="F1" workbookViewId="0">
      <selection activeCell="C52" sqref="C52"/>
    </sheetView>
  </sheetViews>
  <sheetFormatPr defaultRowHeight="13.2" x14ac:dyDescent="0.25"/>
  <cols>
    <col min="1" max="1" width="77.33203125" bestFit="1" customWidth="1"/>
    <col min="2" max="2" width="16.5546875" style="76" bestFit="1" customWidth="1"/>
    <col min="3" max="3" width="16" style="76" bestFit="1" customWidth="1"/>
    <col min="4" max="4" width="15.44140625" style="76" customWidth="1"/>
    <col min="5" max="5" width="16" style="76" bestFit="1" customWidth="1"/>
    <col min="6" max="6" width="15.5546875" style="76" bestFit="1" customWidth="1"/>
    <col min="7" max="7" width="15.6640625" style="76" bestFit="1" customWidth="1"/>
    <col min="8" max="8" width="12.6640625" style="73" bestFit="1" customWidth="1"/>
    <col min="9" max="9" width="12.5546875" style="73" bestFit="1" customWidth="1"/>
    <col min="10" max="10" width="12.6640625" style="73" bestFit="1" customWidth="1"/>
    <col min="11" max="13" width="11.6640625" style="73" bestFit="1" customWidth="1"/>
    <col min="14" max="14" width="12.6640625" style="73" bestFit="1" customWidth="1"/>
    <col min="15" max="15" width="12.5546875" style="73" bestFit="1" customWidth="1"/>
    <col min="16" max="16" width="12.6640625" style="73" bestFit="1" customWidth="1"/>
    <col min="17" max="19" width="11.6640625" style="73" bestFit="1" customWidth="1"/>
    <col min="20" max="20" width="13" style="73" bestFit="1" customWidth="1"/>
    <col min="21" max="21" width="11" style="73" bestFit="1" customWidth="1"/>
    <col min="22" max="24" width="13" style="73" bestFit="1" customWidth="1"/>
    <col min="25" max="25" width="12" style="73" bestFit="1" customWidth="1"/>
    <col min="26" max="27" width="6.6640625" style="9" customWidth="1"/>
    <col min="28" max="178" width="9.109375" style="9"/>
  </cols>
  <sheetData>
    <row r="3" spans="1:178" x14ac:dyDescent="0.25">
      <c r="B3" s="73" t="s">
        <v>228</v>
      </c>
      <c r="C3" s="73"/>
      <c r="D3" s="73"/>
      <c r="E3" s="73"/>
      <c r="F3" s="73"/>
      <c r="G3" s="73"/>
    </row>
    <row r="4" spans="1:178" s="77" customFormat="1" x14ac:dyDescent="0.25">
      <c r="B4" s="78">
        <v>2021</v>
      </c>
      <c r="C4" s="78"/>
      <c r="D4" s="78"/>
      <c r="E4" s="78"/>
      <c r="F4" s="78"/>
      <c r="G4" s="78"/>
      <c r="H4" s="78">
        <v>2022</v>
      </c>
      <c r="I4" s="78"/>
      <c r="J4" s="78"/>
      <c r="K4" s="78"/>
      <c r="L4" s="78"/>
      <c r="M4" s="78"/>
      <c r="N4" s="78">
        <v>2023</v>
      </c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78"/>
      <c r="EN4" s="78"/>
      <c r="EO4" s="78"/>
      <c r="EP4" s="78"/>
      <c r="EQ4" s="78"/>
      <c r="ER4" s="78"/>
      <c r="ES4" s="78"/>
      <c r="ET4" s="78"/>
      <c r="EU4" s="78"/>
      <c r="EV4" s="78"/>
      <c r="EW4" s="78"/>
      <c r="EX4" s="78"/>
      <c r="EY4" s="78"/>
      <c r="EZ4" s="78"/>
      <c r="FA4" s="78"/>
      <c r="FB4" s="78"/>
      <c r="FC4" s="78"/>
      <c r="FD4" s="78"/>
      <c r="FE4" s="78"/>
      <c r="FF4" s="78"/>
      <c r="FG4" s="78"/>
      <c r="FH4" s="78"/>
      <c r="FI4" s="78"/>
      <c r="FJ4" s="78"/>
      <c r="FK4" s="78"/>
      <c r="FL4" s="78"/>
      <c r="FM4" s="78"/>
      <c r="FN4" s="78"/>
      <c r="FO4" s="78"/>
      <c r="FP4" s="78"/>
      <c r="FQ4" s="78"/>
      <c r="FR4" s="78"/>
      <c r="FS4" s="78"/>
      <c r="FT4" s="78"/>
      <c r="FU4" s="78"/>
      <c r="FV4" s="78"/>
    </row>
    <row r="5" spans="1:178" ht="79.2" x14ac:dyDescent="0.25">
      <c r="A5" t="s">
        <v>226</v>
      </c>
      <c r="B5" s="73" t="s">
        <v>235</v>
      </c>
      <c r="C5" s="73" t="s">
        <v>734</v>
      </c>
      <c r="D5" s="73" t="s">
        <v>733</v>
      </c>
      <c r="E5" s="73" t="s">
        <v>229</v>
      </c>
      <c r="F5" s="73" t="s">
        <v>732</v>
      </c>
      <c r="G5" s="73" t="s">
        <v>731</v>
      </c>
      <c r="H5" s="73" t="s">
        <v>235</v>
      </c>
      <c r="I5" s="73" t="s">
        <v>734</v>
      </c>
      <c r="J5" s="73" t="s">
        <v>733</v>
      </c>
      <c r="K5" s="73" t="s">
        <v>229</v>
      </c>
      <c r="L5" s="73" t="s">
        <v>732</v>
      </c>
      <c r="M5" s="73" t="s">
        <v>731</v>
      </c>
      <c r="N5" s="73" t="s">
        <v>235</v>
      </c>
      <c r="O5" s="73" t="s">
        <v>734</v>
      </c>
      <c r="P5" s="73" t="s">
        <v>733</v>
      </c>
      <c r="Q5" s="73" t="s">
        <v>229</v>
      </c>
      <c r="R5" s="73" t="s">
        <v>732</v>
      </c>
      <c r="S5" s="73" t="s">
        <v>731</v>
      </c>
      <c r="T5" s="73" t="s">
        <v>234</v>
      </c>
      <c r="U5" s="73" t="s">
        <v>755</v>
      </c>
      <c r="V5" s="73" t="s">
        <v>756</v>
      </c>
      <c r="W5" s="73" t="s">
        <v>233</v>
      </c>
      <c r="X5" s="73" t="s">
        <v>757</v>
      </c>
      <c r="Y5" s="73" t="s">
        <v>758</v>
      </c>
    </row>
    <row r="6" spans="1:178" x14ac:dyDescent="0.25">
      <c r="A6" t="s">
        <v>730</v>
      </c>
      <c r="B6" s="73">
        <v>17301</v>
      </c>
      <c r="C6" s="73">
        <v>0</v>
      </c>
      <c r="D6" s="73">
        <v>17301</v>
      </c>
      <c r="E6" s="73">
        <v>9755.83</v>
      </c>
      <c r="F6" s="73">
        <v>9755.83</v>
      </c>
      <c r="G6" s="73">
        <v>7545.17</v>
      </c>
      <c r="H6" s="73">
        <v>11550</v>
      </c>
      <c r="I6" s="73">
        <v>0</v>
      </c>
      <c r="J6" s="73">
        <v>11550</v>
      </c>
      <c r="K6" s="73">
        <v>8554.48</v>
      </c>
      <c r="L6" s="73">
        <v>8554.48</v>
      </c>
      <c r="M6" s="73">
        <v>2995.52</v>
      </c>
      <c r="N6" s="73">
        <v>11550</v>
      </c>
      <c r="O6" s="73">
        <v>0</v>
      </c>
      <c r="P6" s="73">
        <v>11550</v>
      </c>
      <c r="Q6" s="73">
        <v>11437.97</v>
      </c>
      <c r="R6" s="73">
        <v>11437.97</v>
      </c>
      <c r="S6" s="73">
        <v>112.03</v>
      </c>
      <c r="T6" s="73">
        <v>40401</v>
      </c>
      <c r="U6" s="73">
        <v>0</v>
      </c>
      <c r="V6" s="73">
        <v>40401</v>
      </c>
      <c r="W6" s="73">
        <v>29748.28</v>
      </c>
      <c r="X6" s="73">
        <v>29748.28</v>
      </c>
      <c r="Y6" s="73">
        <v>10652.720000000001</v>
      </c>
    </row>
    <row r="7" spans="1:178" x14ac:dyDescent="0.25">
      <c r="A7" t="s">
        <v>729</v>
      </c>
      <c r="B7" s="73">
        <v>4768.53</v>
      </c>
      <c r="C7" s="73">
        <v>-304.72000000000003</v>
      </c>
      <c r="D7" s="73">
        <v>4463.8100000000004</v>
      </c>
      <c r="E7" s="73">
        <v>2706.56</v>
      </c>
      <c r="F7" s="73">
        <v>2706.56</v>
      </c>
      <c r="G7" s="73">
        <v>1757.25</v>
      </c>
      <c r="H7" s="73">
        <v>6980.56</v>
      </c>
      <c r="I7" s="73">
        <v>0</v>
      </c>
      <c r="J7" s="73">
        <v>6980.56</v>
      </c>
      <c r="K7" s="73">
        <v>5824.23</v>
      </c>
      <c r="L7" s="73">
        <v>5824.23</v>
      </c>
      <c r="M7" s="73">
        <v>1156.33</v>
      </c>
      <c r="N7" s="73">
        <v>6975.37</v>
      </c>
      <c r="O7" s="73">
        <v>0</v>
      </c>
      <c r="P7" s="73">
        <v>6975.37</v>
      </c>
      <c r="Q7" s="73">
        <v>11707.23</v>
      </c>
      <c r="R7" s="73">
        <v>11707.23</v>
      </c>
      <c r="S7" s="73">
        <v>-4731.8599999999997</v>
      </c>
      <c r="T7" s="73">
        <v>18724.46</v>
      </c>
      <c r="U7" s="73">
        <v>-304.72000000000003</v>
      </c>
      <c r="V7" s="73">
        <v>18419.740000000002</v>
      </c>
      <c r="W7" s="73">
        <v>20238.019999999997</v>
      </c>
      <c r="X7" s="73">
        <v>20238.019999999997</v>
      </c>
      <c r="Y7" s="73">
        <v>-1818.2799999999997</v>
      </c>
    </row>
    <row r="8" spans="1:178" x14ac:dyDescent="0.25">
      <c r="A8" t="s">
        <v>728</v>
      </c>
      <c r="B8" s="73">
        <v>51040</v>
      </c>
      <c r="C8" s="73">
        <v>-10883</v>
      </c>
      <c r="D8" s="73">
        <v>40157</v>
      </c>
      <c r="E8" s="73">
        <v>23676.75</v>
      </c>
      <c r="F8" s="73">
        <v>23676.75</v>
      </c>
      <c r="G8" s="73">
        <v>16480.25</v>
      </c>
      <c r="H8" s="73">
        <v>54360</v>
      </c>
      <c r="I8" s="73">
        <v>0</v>
      </c>
      <c r="J8" s="73">
        <v>54360</v>
      </c>
      <c r="K8" s="73">
        <v>45377.25</v>
      </c>
      <c r="L8" s="73">
        <v>45377.25</v>
      </c>
      <c r="M8" s="73">
        <v>8982.75</v>
      </c>
      <c r="N8" s="73">
        <v>63008</v>
      </c>
      <c r="O8" s="73">
        <v>0</v>
      </c>
      <c r="P8" s="73">
        <v>63008</v>
      </c>
      <c r="Q8" s="73">
        <v>54084</v>
      </c>
      <c r="R8" s="73">
        <v>54084</v>
      </c>
      <c r="S8" s="73">
        <v>8924</v>
      </c>
      <c r="T8" s="73">
        <v>168408</v>
      </c>
      <c r="U8" s="73">
        <v>-10883</v>
      </c>
      <c r="V8" s="73">
        <v>157525</v>
      </c>
      <c r="W8" s="73">
        <v>123138</v>
      </c>
      <c r="X8" s="73">
        <v>123138</v>
      </c>
      <c r="Y8" s="73">
        <v>34387</v>
      </c>
    </row>
    <row r="9" spans="1:178" x14ac:dyDescent="0.25">
      <c r="A9" t="s">
        <v>727</v>
      </c>
      <c r="B9" s="73">
        <v>66249.48</v>
      </c>
      <c r="C9" s="73">
        <v>0</v>
      </c>
      <c r="D9" s="73">
        <v>66249.48</v>
      </c>
      <c r="E9" s="73">
        <v>27514.59</v>
      </c>
      <c r="F9" s="73">
        <v>27514.59</v>
      </c>
      <c r="G9" s="73">
        <v>38734.89</v>
      </c>
      <c r="H9" s="73">
        <v>147681.4</v>
      </c>
      <c r="I9" s="73">
        <v>0</v>
      </c>
      <c r="J9" s="73">
        <v>147681.4</v>
      </c>
      <c r="K9" s="73">
        <v>118362.08</v>
      </c>
      <c r="L9" s="73">
        <v>118362.08</v>
      </c>
      <c r="M9" s="73">
        <v>29319.32</v>
      </c>
      <c r="N9" s="73">
        <v>138848.12</v>
      </c>
      <c r="O9" s="73">
        <v>0</v>
      </c>
      <c r="P9" s="73">
        <v>138848.12</v>
      </c>
      <c r="Q9" s="73">
        <v>120592.93</v>
      </c>
      <c r="R9" s="73">
        <v>120592.93</v>
      </c>
      <c r="S9" s="73">
        <v>18255.189999999999</v>
      </c>
      <c r="T9" s="73">
        <v>352779</v>
      </c>
      <c r="U9" s="73">
        <v>0</v>
      </c>
      <c r="V9" s="73">
        <v>352779</v>
      </c>
      <c r="W9" s="73">
        <v>266469.59999999998</v>
      </c>
      <c r="X9" s="73">
        <v>266469.59999999998</v>
      </c>
      <c r="Y9" s="73">
        <v>86309.4</v>
      </c>
    </row>
    <row r="10" spans="1:178" x14ac:dyDescent="0.25">
      <c r="A10" t="s">
        <v>726</v>
      </c>
      <c r="B10" s="73">
        <v>4000</v>
      </c>
      <c r="C10" s="73">
        <v>0</v>
      </c>
      <c r="D10" s="73">
        <v>4000</v>
      </c>
      <c r="E10" s="73">
        <v>0</v>
      </c>
      <c r="F10" s="73">
        <v>0</v>
      </c>
      <c r="G10" s="73">
        <v>4000</v>
      </c>
      <c r="N10" s="73">
        <v>40000</v>
      </c>
      <c r="O10" s="73">
        <v>19999.999999999996</v>
      </c>
      <c r="P10" s="73">
        <v>60000</v>
      </c>
      <c r="Q10" s="73">
        <v>52702.559999999998</v>
      </c>
      <c r="R10" s="73">
        <v>52702.559999999998</v>
      </c>
      <c r="S10" s="73">
        <v>7297.44</v>
      </c>
      <c r="T10" s="73">
        <v>44000</v>
      </c>
      <c r="U10" s="73">
        <v>19999.999999999996</v>
      </c>
      <c r="V10" s="73">
        <v>64000</v>
      </c>
      <c r="W10" s="73">
        <v>52702.559999999998</v>
      </c>
      <c r="X10" s="73">
        <v>52702.559999999998</v>
      </c>
      <c r="Y10" s="73">
        <v>11297.439999999999</v>
      </c>
    </row>
    <row r="11" spans="1:178" x14ac:dyDescent="0.25">
      <c r="A11" t="s">
        <v>725</v>
      </c>
      <c r="B11" s="73">
        <v>112</v>
      </c>
      <c r="C11" s="73">
        <v>0</v>
      </c>
      <c r="D11" s="73">
        <v>112</v>
      </c>
      <c r="E11" s="73">
        <v>0</v>
      </c>
      <c r="F11" s="73">
        <v>0</v>
      </c>
      <c r="G11" s="73">
        <v>112</v>
      </c>
      <c r="N11" s="73">
        <v>1120</v>
      </c>
      <c r="O11" s="73">
        <v>136.19</v>
      </c>
      <c r="P11" s="73">
        <v>1256.19</v>
      </c>
      <c r="Q11" s="73">
        <v>1475.67</v>
      </c>
      <c r="R11" s="73">
        <v>1475.67</v>
      </c>
      <c r="S11" s="73">
        <v>-219.48</v>
      </c>
      <c r="T11" s="73">
        <v>1232</v>
      </c>
      <c r="U11" s="73">
        <v>136.19</v>
      </c>
      <c r="V11" s="73">
        <v>1368.19</v>
      </c>
      <c r="W11" s="73">
        <v>1475.67</v>
      </c>
      <c r="X11" s="73">
        <v>1475.67</v>
      </c>
      <c r="Y11" s="73">
        <v>-107.47999999999999</v>
      </c>
    </row>
    <row r="12" spans="1:178" x14ac:dyDescent="0.25">
      <c r="A12" t="s">
        <v>724</v>
      </c>
      <c r="B12" s="73">
        <v>250000</v>
      </c>
      <c r="C12" s="73">
        <v>0</v>
      </c>
      <c r="D12" s="73">
        <v>250000</v>
      </c>
      <c r="E12" s="73">
        <v>195983.21</v>
      </c>
      <c r="F12" s="73">
        <v>195983.21</v>
      </c>
      <c r="G12" s="73">
        <v>54016.79</v>
      </c>
      <c r="N12" s="73">
        <v>145200</v>
      </c>
      <c r="O12" s="73">
        <v>0</v>
      </c>
      <c r="P12" s="73">
        <v>145200</v>
      </c>
      <c r="Q12" s="73">
        <v>64918.369999999995</v>
      </c>
      <c r="R12" s="73">
        <v>64918.369999999995</v>
      </c>
      <c r="S12" s="73">
        <v>80281.63</v>
      </c>
      <c r="T12" s="73">
        <v>395200</v>
      </c>
      <c r="U12" s="73">
        <v>0</v>
      </c>
      <c r="V12" s="73">
        <v>395200</v>
      </c>
      <c r="W12" s="73">
        <v>260901.58</v>
      </c>
      <c r="X12" s="73">
        <v>260901.58</v>
      </c>
      <c r="Y12" s="73">
        <v>134298.42000000001</v>
      </c>
    </row>
    <row r="13" spans="1:178" x14ac:dyDescent="0.25">
      <c r="A13" t="s">
        <v>723</v>
      </c>
      <c r="B13" s="73">
        <v>7000</v>
      </c>
      <c r="C13" s="73">
        <v>0</v>
      </c>
      <c r="D13" s="73">
        <v>7000</v>
      </c>
      <c r="E13" s="73">
        <v>5487.53</v>
      </c>
      <c r="F13" s="73">
        <v>5487.53</v>
      </c>
      <c r="G13" s="73">
        <v>1512.47</v>
      </c>
      <c r="N13" s="73">
        <v>4065.6</v>
      </c>
      <c r="O13" s="73">
        <v>0</v>
      </c>
      <c r="P13" s="73">
        <v>4065.6</v>
      </c>
      <c r="Q13" s="73">
        <v>1817.7</v>
      </c>
      <c r="R13" s="73">
        <v>1817.7</v>
      </c>
      <c r="S13" s="73">
        <v>2247.9</v>
      </c>
      <c r="T13" s="73">
        <v>11065.6</v>
      </c>
      <c r="U13" s="73">
        <v>0</v>
      </c>
      <c r="V13" s="73">
        <v>11065.6</v>
      </c>
      <c r="W13" s="73">
        <v>7305.23</v>
      </c>
      <c r="X13" s="73">
        <v>7305.23</v>
      </c>
      <c r="Y13" s="73">
        <v>3760.37</v>
      </c>
    </row>
    <row r="14" spans="1:178" x14ac:dyDescent="0.25">
      <c r="A14" t="s">
        <v>722</v>
      </c>
      <c r="B14" s="73">
        <v>850000</v>
      </c>
      <c r="C14" s="73">
        <v>-25000</v>
      </c>
      <c r="D14" s="73">
        <v>825000</v>
      </c>
      <c r="E14" s="73">
        <v>198925.6</v>
      </c>
      <c r="F14" s="73">
        <v>198925.6</v>
      </c>
      <c r="G14" s="73">
        <v>626074.4</v>
      </c>
      <c r="T14" s="73">
        <v>850000</v>
      </c>
      <c r="U14" s="73">
        <v>-25000</v>
      </c>
      <c r="V14" s="73">
        <v>825000</v>
      </c>
      <c r="W14" s="73">
        <v>198925.6</v>
      </c>
      <c r="X14" s="73">
        <v>198925.6</v>
      </c>
      <c r="Y14" s="73">
        <v>626074.4</v>
      </c>
    </row>
    <row r="15" spans="1:178" x14ac:dyDescent="0.25">
      <c r="A15" t="s">
        <v>721</v>
      </c>
      <c r="B15" s="73">
        <v>23800</v>
      </c>
      <c r="C15" s="73">
        <v>-700</v>
      </c>
      <c r="D15" s="73">
        <v>23100</v>
      </c>
      <c r="E15" s="73">
        <v>5569.92</v>
      </c>
      <c r="F15" s="73">
        <v>5569.92</v>
      </c>
      <c r="G15" s="73">
        <v>17530.080000000002</v>
      </c>
      <c r="N15" s="73">
        <v>0</v>
      </c>
      <c r="O15" s="73">
        <v>0</v>
      </c>
      <c r="P15" s="73">
        <v>0</v>
      </c>
      <c r="Q15" s="73">
        <v>7.0000000000000007E-2</v>
      </c>
      <c r="R15" s="73">
        <v>7.0000000000000007E-2</v>
      </c>
      <c r="S15" s="73">
        <v>-7.0000000000000007E-2</v>
      </c>
      <c r="T15" s="73">
        <v>23800</v>
      </c>
      <c r="U15" s="73">
        <v>-700</v>
      </c>
      <c r="V15" s="73">
        <v>23100</v>
      </c>
      <c r="W15" s="73">
        <v>5569.99</v>
      </c>
      <c r="X15" s="73">
        <v>5569.99</v>
      </c>
      <c r="Y15" s="73">
        <v>17530.010000000002</v>
      </c>
    </row>
    <row r="16" spans="1:178" x14ac:dyDescent="0.25">
      <c r="A16" t="s">
        <v>720</v>
      </c>
      <c r="B16" s="73"/>
      <c r="C16" s="73"/>
      <c r="D16" s="73"/>
      <c r="E16" s="73"/>
      <c r="F16" s="73"/>
      <c r="G16" s="73"/>
      <c r="N16" s="73">
        <v>0</v>
      </c>
      <c r="O16" s="73">
        <v>3000</v>
      </c>
      <c r="P16" s="73">
        <v>3000</v>
      </c>
      <c r="Q16" s="73">
        <v>2254</v>
      </c>
      <c r="R16" s="73">
        <v>2254</v>
      </c>
      <c r="S16" s="73">
        <v>746</v>
      </c>
      <c r="T16" s="73">
        <v>0</v>
      </c>
      <c r="U16" s="73">
        <v>3000</v>
      </c>
      <c r="V16" s="73">
        <v>3000</v>
      </c>
      <c r="W16" s="73">
        <v>2254</v>
      </c>
      <c r="X16" s="73">
        <v>2254</v>
      </c>
      <c r="Y16" s="73">
        <v>746</v>
      </c>
    </row>
    <row r="17" spans="1:25" x14ac:dyDescent="0.25">
      <c r="A17" t="s">
        <v>719</v>
      </c>
      <c r="B17" s="73">
        <v>336</v>
      </c>
      <c r="C17" s="73">
        <v>0</v>
      </c>
      <c r="D17" s="73">
        <v>336</v>
      </c>
      <c r="E17" s="73">
        <v>4.4800000000000004</v>
      </c>
      <c r="F17" s="73">
        <v>4.4800000000000004</v>
      </c>
      <c r="G17" s="73">
        <v>331.52</v>
      </c>
      <c r="N17" s="73">
        <v>147.84</v>
      </c>
      <c r="O17" s="73">
        <v>84</v>
      </c>
      <c r="P17" s="73">
        <v>231.84</v>
      </c>
      <c r="Q17" s="73">
        <v>163.07</v>
      </c>
      <c r="R17" s="73">
        <v>163.07</v>
      </c>
      <c r="S17" s="73">
        <v>68.77</v>
      </c>
      <c r="T17" s="73">
        <v>483.84000000000003</v>
      </c>
      <c r="U17" s="73">
        <v>84</v>
      </c>
      <c r="V17" s="73">
        <v>567.84</v>
      </c>
      <c r="W17" s="73">
        <v>167.54999999999998</v>
      </c>
      <c r="X17" s="73">
        <v>167.54999999999998</v>
      </c>
      <c r="Y17" s="73">
        <v>400.28999999999996</v>
      </c>
    </row>
    <row r="18" spans="1:25" x14ac:dyDescent="0.25">
      <c r="A18" t="s">
        <v>718</v>
      </c>
      <c r="B18" s="73">
        <v>12000</v>
      </c>
      <c r="C18" s="73">
        <v>0</v>
      </c>
      <c r="D18" s="73">
        <v>12000</v>
      </c>
      <c r="E18" s="73">
        <v>160</v>
      </c>
      <c r="F18" s="73">
        <v>160</v>
      </c>
      <c r="G18" s="73">
        <v>11840</v>
      </c>
      <c r="N18" s="73">
        <v>5280</v>
      </c>
      <c r="O18" s="73">
        <v>0</v>
      </c>
      <c r="P18" s="73">
        <v>5280</v>
      </c>
      <c r="Q18" s="73">
        <v>3570</v>
      </c>
      <c r="R18" s="73">
        <v>3570</v>
      </c>
      <c r="S18" s="73">
        <v>1710</v>
      </c>
      <c r="T18" s="73">
        <v>17280</v>
      </c>
      <c r="U18" s="73">
        <v>0</v>
      </c>
      <c r="V18" s="73">
        <v>17280</v>
      </c>
      <c r="W18" s="73">
        <v>3730</v>
      </c>
      <c r="X18" s="73">
        <v>3730</v>
      </c>
      <c r="Y18" s="73">
        <v>13550</v>
      </c>
    </row>
    <row r="19" spans="1:25" x14ac:dyDescent="0.25">
      <c r="A19" t="s">
        <v>717</v>
      </c>
      <c r="B19" s="73">
        <v>10000</v>
      </c>
      <c r="C19" s="73">
        <v>0</v>
      </c>
      <c r="D19" s="73">
        <v>10000</v>
      </c>
      <c r="E19" s="73">
        <v>0</v>
      </c>
      <c r="F19" s="73">
        <v>0</v>
      </c>
      <c r="G19" s="73">
        <v>10000</v>
      </c>
      <c r="N19" s="73">
        <v>10000</v>
      </c>
      <c r="O19" s="73">
        <v>-6000</v>
      </c>
      <c r="P19" s="73">
        <v>4000</v>
      </c>
      <c r="Q19" s="73">
        <v>4000</v>
      </c>
      <c r="R19" s="73">
        <v>4000</v>
      </c>
      <c r="S19" s="73">
        <v>0</v>
      </c>
      <c r="T19" s="73">
        <v>20000</v>
      </c>
      <c r="U19" s="73">
        <v>-6000</v>
      </c>
      <c r="V19" s="73">
        <v>14000</v>
      </c>
      <c r="W19" s="73">
        <v>4000</v>
      </c>
      <c r="X19" s="73">
        <v>4000</v>
      </c>
      <c r="Y19" s="73">
        <v>10000</v>
      </c>
    </row>
    <row r="20" spans="1:25" x14ac:dyDescent="0.25">
      <c r="A20" t="s">
        <v>716</v>
      </c>
      <c r="B20" s="73">
        <v>280</v>
      </c>
      <c r="C20" s="73">
        <v>0</v>
      </c>
      <c r="D20" s="73">
        <v>280</v>
      </c>
      <c r="E20" s="73">
        <v>497.94</v>
      </c>
      <c r="F20" s="73">
        <v>497.94</v>
      </c>
      <c r="G20" s="73">
        <v>-217.94</v>
      </c>
      <c r="N20" s="73">
        <v>280</v>
      </c>
      <c r="O20" s="73">
        <v>-168</v>
      </c>
      <c r="P20" s="73">
        <v>112</v>
      </c>
      <c r="Q20" s="73">
        <v>112</v>
      </c>
      <c r="R20" s="73">
        <v>112</v>
      </c>
      <c r="S20" s="73">
        <v>0</v>
      </c>
      <c r="T20" s="73">
        <v>560</v>
      </c>
      <c r="U20" s="73">
        <v>-168</v>
      </c>
      <c r="V20" s="73">
        <v>392</v>
      </c>
      <c r="W20" s="73">
        <v>609.94000000000005</v>
      </c>
      <c r="X20" s="73">
        <v>609.94000000000005</v>
      </c>
      <c r="Y20" s="73">
        <v>-217.94</v>
      </c>
    </row>
    <row r="21" spans="1:25" x14ac:dyDescent="0.25">
      <c r="A21" t="s">
        <v>715</v>
      </c>
      <c r="B21" s="73">
        <v>0</v>
      </c>
      <c r="C21" s="73">
        <v>0</v>
      </c>
      <c r="D21" s="73">
        <v>0</v>
      </c>
      <c r="E21" s="73">
        <v>-73.61</v>
      </c>
      <c r="F21" s="73">
        <v>-73.61</v>
      </c>
      <c r="G21" s="73">
        <v>73.61</v>
      </c>
      <c r="T21" s="73">
        <v>0</v>
      </c>
      <c r="U21" s="73">
        <v>0</v>
      </c>
      <c r="V21" s="73">
        <v>0</v>
      </c>
      <c r="W21" s="73">
        <v>-73.61</v>
      </c>
      <c r="X21" s="73">
        <v>-73.61</v>
      </c>
      <c r="Y21" s="73">
        <v>73.61</v>
      </c>
    </row>
    <row r="22" spans="1:25" x14ac:dyDescent="0.25">
      <c r="A22" t="s">
        <v>714</v>
      </c>
      <c r="B22" s="73">
        <v>15000</v>
      </c>
      <c r="C22" s="73">
        <v>0</v>
      </c>
      <c r="D22" s="73">
        <v>15000</v>
      </c>
      <c r="E22" s="73">
        <v>2312.48</v>
      </c>
      <c r="F22" s="73">
        <v>2312.48</v>
      </c>
      <c r="G22" s="73">
        <v>12687.52</v>
      </c>
      <c r="N22" s="73">
        <v>1000</v>
      </c>
      <c r="O22" s="73">
        <v>3000</v>
      </c>
      <c r="P22" s="73">
        <v>4000</v>
      </c>
      <c r="Q22" s="73">
        <v>4011.59</v>
      </c>
      <c r="R22" s="73">
        <v>4011.59</v>
      </c>
      <c r="S22" s="73">
        <v>-11.59</v>
      </c>
      <c r="T22" s="73">
        <v>16000</v>
      </c>
      <c r="U22" s="73">
        <v>3000</v>
      </c>
      <c r="V22" s="73">
        <v>19000</v>
      </c>
      <c r="W22" s="73">
        <v>6324.07</v>
      </c>
      <c r="X22" s="73">
        <v>6324.07</v>
      </c>
      <c r="Y22" s="73">
        <v>12675.93</v>
      </c>
    </row>
    <row r="23" spans="1:25" x14ac:dyDescent="0.25">
      <c r="A23" t="s">
        <v>713</v>
      </c>
      <c r="B23" s="73">
        <v>420</v>
      </c>
      <c r="C23" s="73">
        <v>0</v>
      </c>
      <c r="D23" s="73">
        <v>420</v>
      </c>
      <c r="E23" s="73">
        <v>64.739999999999995</v>
      </c>
      <c r="F23" s="73">
        <v>64.739999999999995</v>
      </c>
      <c r="G23" s="73">
        <v>355.26</v>
      </c>
      <c r="N23" s="73">
        <v>28</v>
      </c>
      <c r="O23" s="73">
        <v>84</v>
      </c>
      <c r="P23" s="73">
        <v>112</v>
      </c>
      <c r="Q23" s="73">
        <v>112.32</v>
      </c>
      <c r="R23" s="73">
        <v>112.32</v>
      </c>
      <c r="S23" s="73">
        <v>-0.32</v>
      </c>
      <c r="T23" s="73">
        <v>448</v>
      </c>
      <c r="U23" s="73">
        <v>84</v>
      </c>
      <c r="V23" s="73">
        <v>532</v>
      </c>
      <c r="W23" s="73">
        <v>177.06</v>
      </c>
      <c r="X23" s="73">
        <v>177.06</v>
      </c>
      <c r="Y23" s="73">
        <v>354.94</v>
      </c>
    </row>
    <row r="24" spans="1:25" x14ac:dyDescent="0.25">
      <c r="A24" t="s">
        <v>712</v>
      </c>
      <c r="B24" s="73">
        <v>30000</v>
      </c>
      <c r="C24" s="73">
        <v>0</v>
      </c>
      <c r="D24" s="73">
        <v>30000</v>
      </c>
      <c r="E24" s="73">
        <v>88.45</v>
      </c>
      <c r="F24" s="73">
        <v>88.45</v>
      </c>
      <c r="G24" s="73">
        <v>29911.55</v>
      </c>
      <c r="N24" s="73">
        <v>0</v>
      </c>
      <c r="O24" s="73">
        <v>0</v>
      </c>
      <c r="P24" s="73">
        <v>0</v>
      </c>
      <c r="Q24" s="73">
        <v>321.72000000000003</v>
      </c>
      <c r="R24" s="73">
        <v>321.72000000000003</v>
      </c>
      <c r="S24" s="73">
        <v>-321.72000000000003</v>
      </c>
      <c r="T24" s="73">
        <v>30000</v>
      </c>
      <c r="U24" s="73">
        <v>0</v>
      </c>
      <c r="V24" s="73">
        <v>30000</v>
      </c>
      <c r="W24" s="73">
        <v>410.17</v>
      </c>
      <c r="X24" s="73">
        <v>410.17</v>
      </c>
      <c r="Y24" s="73">
        <v>29589.829999999998</v>
      </c>
    </row>
    <row r="25" spans="1:25" x14ac:dyDescent="0.25">
      <c r="A25" t="s">
        <v>711</v>
      </c>
      <c r="B25" s="73">
        <v>840</v>
      </c>
      <c r="C25" s="73">
        <v>0</v>
      </c>
      <c r="D25" s="73">
        <v>840</v>
      </c>
      <c r="E25" s="73">
        <v>2.48</v>
      </c>
      <c r="F25" s="73">
        <v>2.48</v>
      </c>
      <c r="G25" s="73">
        <v>837.52</v>
      </c>
      <c r="N25" s="73">
        <v>0</v>
      </c>
      <c r="O25" s="73">
        <v>0</v>
      </c>
      <c r="P25" s="73">
        <v>0</v>
      </c>
      <c r="Q25" s="73">
        <v>9.01</v>
      </c>
      <c r="R25" s="73">
        <v>9.01</v>
      </c>
      <c r="S25" s="73">
        <v>-9.01</v>
      </c>
      <c r="T25" s="73">
        <v>840</v>
      </c>
      <c r="U25" s="73">
        <v>0</v>
      </c>
      <c r="V25" s="73">
        <v>840</v>
      </c>
      <c r="W25" s="73">
        <v>11.49</v>
      </c>
      <c r="X25" s="73">
        <v>11.49</v>
      </c>
      <c r="Y25" s="73">
        <v>828.51</v>
      </c>
    </row>
    <row r="26" spans="1:25" x14ac:dyDescent="0.25">
      <c r="A26" t="s">
        <v>710</v>
      </c>
      <c r="B26" s="73">
        <v>5000</v>
      </c>
      <c r="C26" s="73">
        <v>0</v>
      </c>
      <c r="D26" s="73">
        <v>5000</v>
      </c>
      <c r="E26" s="73">
        <v>0</v>
      </c>
      <c r="F26" s="73">
        <v>0</v>
      </c>
      <c r="G26" s="73">
        <v>5000</v>
      </c>
      <c r="T26" s="73">
        <v>5000</v>
      </c>
      <c r="U26" s="73">
        <v>0</v>
      </c>
      <c r="V26" s="73">
        <v>5000</v>
      </c>
      <c r="W26" s="73">
        <v>0</v>
      </c>
      <c r="X26" s="73">
        <v>0</v>
      </c>
      <c r="Y26" s="73">
        <v>5000</v>
      </c>
    </row>
    <row r="27" spans="1:25" x14ac:dyDescent="0.25">
      <c r="A27" t="s">
        <v>709</v>
      </c>
      <c r="B27" s="73">
        <v>140</v>
      </c>
      <c r="C27" s="73">
        <v>0</v>
      </c>
      <c r="D27" s="73">
        <v>140</v>
      </c>
      <c r="E27" s="73">
        <v>0</v>
      </c>
      <c r="F27" s="73">
        <v>0</v>
      </c>
      <c r="G27" s="73">
        <v>140</v>
      </c>
      <c r="T27" s="73">
        <v>140</v>
      </c>
      <c r="U27" s="73">
        <v>0</v>
      </c>
      <c r="V27" s="73">
        <v>140</v>
      </c>
      <c r="W27" s="73">
        <v>0</v>
      </c>
      <c r="X27" s="73">
        <v>0</v>
      </c>
      <c r="Y27" s="73">
        <v>140</v>
      </c>
    </row>
    <row r="28" spans="1:25" x14ac:dyDescent="0.25">
      <c r="A28" t="s">
        <v>708</v>
      </c>
      <c r="B28" s="73">
        <v>0</v>
      </c>
      <c r="C28" s="73">
        <v>25000</v>
      </c>
      <c r="D28" s="73">
        <v>25000</v>
      </c>
      <c r="E28" s="73">
        <v>1000</v>
      </c>
      <c r="F28" s="73">
        <v>1000</v>
      </c>
      <c r="G28" s="73">
        <v>24000</v>
      </c>
      <c r="N28" s="73">
        <v>100000</v>
      </c>
      <c r="O28" s="73">
        <v>-10093.82</v>
      </c>
      <c r="P28" s="73">
        <v>89906.18</v>
      </c>
      <c r="Q28" s="73">
        <v>72243.320000000007</v>
      </c>
      <c r="R28" s="73">
        <v>72243.320000000007</v>
      </c>
      <c r="S28" s="73">
        <v>17662.86</v>
      </c>
      <c r="T28" s="73">
        <v>100000</v>
      </c>
      <c r="U28" s="73">
        <v>14906.18</v>
      </c>
      <c r="V28" s="73">
        <v>114906.18</v>
      </c>
      <c r="W28" s="73">
        <v>73243.320000000007</v>
      </c>
      <c r="X28" s="73">
        <v>73243.320000000007</v>
      </c>
      <c r="Y28" s="73">
        <v>41662.86</v>
      </c>
    </row>
    <row r="29" spans="1:25" x14ac:dyDescent="0.25">
      <c r="A29" t="s">
        <v>707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T29" s="73">
        <v>0</v>
      </c>
      <c r="U29" s="73">
        <v>0</v>
      </c>
      <c r="V29" s="73">
        <v>0</v>
      </c>
      <c r="W29" s="73">
        <v>0</v>
      </c>
      <c r="X29" s="73">
        <v>0</v>
      </c>
      <c r="Y29" s="73">
        <v>0</v>
      </c>
    </row>
    <row r="30" spans="1:25" x14ac:dyDescent="0.25">
      <c r="A30" t="s">
        <v>706</v>
      </c>
      <c r="B30" s="73">
        <v>0</v>
      </c>
      <c r="C30" s="73">
        <v>700</v>
      </c>
      <c r="D30" s="73">
        <v>700</v>
      </c>
      <c r="E30" s="73">
        <v>28</v>
      </c>
      <c r="F30" s="73">
        <v>28</v>
      </c>
      <c r="G30" s="73">
        <v>672</v>
      </c>
      <c r="N30" s="73">
        <v>2800</v>
      </c>
      <c r="O30" s="73">
        <v>0</v>
      </c>
      <c r="P30" s="73">
        <v>2800</v>
      </c>
      <c r="Q30" s="73">
        <v>2025.46</v>
      </c>
      <c r="R30" s="73">
        <v>2025.46</v>
      </c>
      <c r="S30" s="73">
        <v>774.54</v>
      </c>
      <c r="T30" s="73">
        <v>2800</v>
      </c>
      <c r="U30" s="73">
        <v>700</v>
      </c>
      <c r="V30" s="73">
        <v>3500</v>
      </c>
      <c r="W30" s="73">
        <v>2053.46</v>
      </c>
      <c r="X30" s="73">
        <v>2053.46</v>
      </c>
      <c r="Y30" s="73">
        <v>1446.54</v>
      </c>
    </row>
    <row r="31" spans="1:25" x14ac:dyDescent="0.25">
      <c r="A31" t="s">
        <v>705</v>
      </c>
      <c r="B31" s="73">
        <v>1680</v>
      </c>
      <c r="C31" s="73">
        <v>0</v>
      </c>
      <c r="D31" s="73">
        <v>1680</v>
      </c>
      <c r="E31" s="73">
        <v>-393</v>
      </c>
      <c r="F31" s="73">
        <v>-393</v>
      </c>
      <c r="G31" s="73">
        <v>2073</v>
      </c>
      <c r="N31" s="73">
        <v>1600</v>
      </c>
      <c r="O31" s="73">
        <v>0</v>
      </c>
      <c r="P31" s="73">
        <v>1600</v>
      </c>
      <c r="Q31" s="73">
        <v>0</v>
      </c>
      <c r="R31" s="73">
        <v>0</v>
      </c>
      <c r="S31" s="73">
        <v>1600</v>
      </c>
      <c r="T31" s="73">
        <v>3280</v>
      </c>
      <c r="U31" s="73">
        <v>0</v>
      </c>
      <c r="V31" s="73">
        <v>3280</v>
      </c>
      <c r="W31" s="73">
        <v>-393</v>
      </c>
      <c r="X31" s="73">
        <v>-393</v>
      </c>
      <c r="Y31" s="73">
        <v>3673</v>
      </c>
    </row>
    <row r="32" spans="1:25" x14ac:dyDescent="0.25">
      <c r="A32" t="s">
        <v>704</v>
      </c>
      <c r="B32" s="73">
        <v>47.04</v>
      </c>
      <c r="C32" s="73">
        <v>0</v>
      </c>
      <c r="D32" s="73">
        <v>47.04</v>
      </c>
      <c r="E32" s="73">
        <v>-11</v>
      </c>
      <c r="F32" s="73">
        <v>-11</v>
      </c>
      <c r="G32" s="73">
        <v>58.04</v>
      </c>
      <c r="N32" s="73">
        <v>44.8</v>
      </c>
      <c r="O32" s="73">
        <v>0</v>
      </c>
      <c r="P32" s="73">
        <v>44.8</v>
      </c>
      <c r="Q32" s="73">
        <v>0</v>
      </c>
      <c r="R32" s="73">
        <v>0</v>
      </c>
      <c r="S32" s="73">
        <v>44.8</v>
      </c>
      <c r="T32" s="73">
        <v>91.84</v>
      </c>
      <c r="U32" s="73">
        <v>0</v>
      </c>
      <c r="V32" s="73">
        <v>91.84</v>
      </c>
      <c r="W32" s="73">
        <v>-11</v>
      </c>
      <c r="X32" s="73">
        <v>-11</v>
      </c>
      <c r="Y32" s="73">
        <v>102.84</v>
      </c>
    </row>
    <row r="33" spans="1:25" x14ac:dyDescent="0.25">
      <c r="A33" t="s">
        <v>703</v>
      </c>
      <c r="B33" s="73">
        <v>243712</v>
      </c>
      <c r="C33" s="73">
        <v>0</v>
      </c>
      <c r="D33" s="73">
        <v>243712</v>
      </c>
      <c r="E33" s="73">
        <v>243712</v>
      </c>
      <c r="F33" s="73">
        <v>243712</v>
      </c>
      <c r="G33" s="73">
        <v>0</v>
      </c>
      <c r="H33" s="73">
        <v>280032</v>
      </c>
      <c r="I33" s="73">
        <v>0</v>
      </c>
      <c r="J33" s="73">
        <v>280032</v>
      </c>
      <c r="K33" s="73">
        <v>280032</v>
      </c>
      <c r="L33" s="73">
        <v>280032</v>
      </c>
      <c r="M33" s="73">
        <v>0</v>
      </c>
      <c r="N33" s="73">
        <v>285784.53999999998</v>
      </c>
      <c r="O33" s="73">
        <v>0</v>
      </c>
      <c r="P33" s="73">
        <v>285784.53999999998</v>
      </c>
      <c r="Q33" s="73">
        <v>285785</v>
      </c>
      <c r="R33" s="73">
        <v>285785</v>
      </c>
      <c r="S33" s="73">
        <v>-0.46</v>
      </c>
      <c r="T33" s="73">
        <v>809528.54</v>
      </c>
      <c r="U33" s="73">
        <v>0</v>
      </c>
      <c r="V33" s="73">
        <v>809528.54</v>
      </c>
      <c r="W33" s="73">
        <v>809529</v>
      </c>
      <c r="X33" s="73">
        <v>809529</v>
      </c>
      <c r="Y33" s="73">
        <v>-0.46</v>
      </c>
    </row>
    <row r="34" spans="1:25" x14ac:dyDescent="0.25">
      <c r="A34" t="s">
        <v>702</v>
      </c>
      <c r="B34" s="73">
        <v>207933</v>
      </c>
      <c r="C34" s="73">
        <v>0</v>
      </c>
      <c r="D34" s="73">
        <v>207933</v>
      </c>
      <c r="E34" s="73">
        <v>185933</v>
      </c>
      <c r="F34" s="73">
        <v>185933</v>
      </c>
      <c r="G34" s="73">
        <v>22000</v>
      </c>
      <c r="H34" s="73">
        <v>198001</v>
      </c>
      <c r="I34" s="73">
        <v>0</v>
      </c>
      <c r="J34" s="73">
        <v>198001</v>
      </c>
      <c r="K34" s="73">
        <v>198001</v>
      </c>
      <c r="L34" s="73">
        <v>198001</v>
      </c>
      <c r="M34" s="73">
        <v>0</v>
      </c>
      <c r="N34" s="73">
        <v>193993</v>
      </c>
      <c r="O34" s="73">
        <v>0</v>
      </c>
      <c r="P34" s="73">
        <v>193993</v>
      </c>
      <c r="Q34" s="73">
        <v>193993</v>
      </c>
      <c r="R34" s="73">
        <v>193993</v>
      </c>
      <c r="S34" s="73">
        <v>0</v>
      </c>
      <c r="T34" s="73">
        <v>599927</v>
      </c>
      <c r="U34" s="73">
        <v>0</v>
      </c>
      <c r="V34" s="73">
        <v>599927</v>
      </c>
      <c r="W34" s="73">
        <v>577927</v>
      </c>
      <c r="X34" s="73">
        <v>577927</v>
      </c>
      <c r="Y34" s="73">
        <v>22000</v>
      </c>
    </row>
    <row r="35" spans="1:25" x14ac:dyDescent="0.25">
      <c r="A35" t="s">
        <v>701</v>
      </c>
      <c r="B35" s="73">
        <v>0</v>
      </c>
      <c r="C35" s="73">
        <v>0</v>
      </c>
      <c r="D35" s="73">
        <v>0</v>
      </c>
      <c r="E35" s="73">
        <v>22000</v>
      </c>
      <c r="F35" s="73">
        <v>22000</v>
      </c>
      <c r="G35" s="73">
        <v>-22000</v>
      </c>
      <c r="N35" s="73">
        <v>10000</v>
      </c>
      <c r="O35" s="73">
        <v>0</v>
      </c>
      <c r="P35" s="73">
        <v>10000</v>
      </c>
      <c r="Q35" s="73">
        <v>10000</v>
      </c>
      <c r="R35" s="73">
        <v>10000</v>
      </c>
      <c r="S35" s="73">
        <v>0</v>
      </c>
      <c r="T35" s="73">
        <v>10000</v>
      </c>
      <c r="U35" s="73">
        <v>0</v>
      </c>
      <c r="V35" s="73">
        <v>10000</v>
      </c>
      <c r="W35" s="73">
        <v>32000</v>
      </c>
      <c r="X35" s="73">
        <v>32000</v>
      </c>
      <c r="Y35" s="73">
        <v>-22000</v>
      </c>
    </row>
    <row r="36" spans="1:25" x14ac:dyDescent="0.25">
      <c r="A36" t="s">
        <v>700</v>
      </c>
      <c r="B36" s="73">
        <v>92685</v>
      </c>
      <c r="C36" s="73">
        <v>0</v>
      </c>
      <c r="D36" s="73">
        <v>92685</v>
      </c>
      <c r="E36" s="73">
        <v>54172</v>
      </c>
      <c r="F36" s="73">
        <v>54172</v>
      </c>
      <c r="G36" s="73">
        <v>38513</v>
      </c>
      <c r="H36" s="73">
        <v>92685</v>
      </c>
      <c r="I36" s="73">
        <v>7500</v>
      </c>
      <c r="J36" s="73">
        <v>100185</v>
      </c>
      <c r="K36" s="73">
        <v>75953.569999999992</v>
      </c>
      <c r="L36" s="73">
        <v>75953.569999999992</v>
      </c>
      <c r="M36" s="73">
        <v>24231.43</v>
      </c>
      <c r="N36" s="73">
        <v>92685</v>
      </c>
      <c r="O36" s="73">
        <v>3643.28</v>
      </c>
      <c r="P36" s="73">
        <v>96328.28</v>
      </c>
      <c r="Q36" s="73">
        <v>84426.74</v>
      </c>
      <c r="R36" s="73">
        <v>84426.74</v>
      </c>
      <c r="S36" s="73">
        <v>11901.54</v>
      </c>
      <c r="T36" s="73">
        <v>278055</v>
      </c>
      <c r="U36" s="73">
        <v>11143.28</v>
      </c>
      <c r="V36" s="73">
        <v>289198.28000000003</v>
      </c>
      <c r="W36" s="73">
        <v>214552.31</v>
      </c>
      <c r="X36" s="73">
        <v>214552.31</v>
      </c>
      <c r="Y36" s="73">
        <v>74645.97</v>
      </c>
    </row>
    <row r="37" spans="1:25" x14ac:dyDescent="0.25">
      <c r="A37" t="s">
        <v>699</v>
      </c>
      <c r="B37" s="73">
        <v>3378.2</v>
      </c>
      <c r="C37" s="73">
        <v>-103.85</v>
      </c>
      <c r="D37" s="73">
        <v>3274.35</v>
      </c>
      <c r="E37" s="73">
        <v>1920.62</v>
      </c>
      <c r="F37" s="73">
        <v>1920.62</v>
      </c>
      <c r="G37" s="73">
        <v>1353.73</v>
      </c>
      <c r="H37" s="73">
        <v>3391.36</v>
      </c>
      <c r="I37" s="73">
        <v>-70</v>
      </c>
      <c r="J37" s="73">
        <v>3321.36</v>
      </c>
      <c r="K37" s="73">
        <v>2353.4899999999998</v>
      </c>
      <c r="L37" s="73">
        <v>2353.4899999999998</v>
      </c>
      <c r="M37" s="73">
        <v>967.87</v>
      </c>
      <c r="N37" s="73">
        <v>3723.3</v>
      </c>
      <c r="O37" s="73">
        <v>0</v>
      </c>
      <c r="P37" s="73">
        <v>3723.3</v>
      </c>
      <c r="Q37" s="73">
        <v>19803.189999999999</v>
      </c>
      <c r="R37" s="73">
        <v>19803.189999999999</v>
      </c>
      <c r="S37" s="73">
        <v>-16079.89</v>
      </c>
      <c r="T37" s="73">
        <v>10492.86</v>
      </c>
      <c r="U37" s="73">
        <v>-173.85</v>
      </c>
      <c r="V37" s="73">
        <v>10319.01</v>
      </c>
      <c r="W37" s="73">
        <v>24077.3</v>
      </c>
      <c r="X37" s="73">
        <v>24077.3</v>
      </c>
      <c r="Y37" s="73">
        <v>-13758.289999999999</v>
      </c>
    </row>
    <row r="38" spans="1:25" x14ac:dyDescent="0.25">
      <c r="A38" t="s">
        <v>698</v>
      </c>
      <c r="B38" s="73">
        <v>27965</v>
      </c>
      <c r="C38" s="73">
        <v>-3708.78</v>
      </c>
      <c r="D38" s="73">
        <v>24256.22</v>
      </c>
      <c r="E38" s="73">
        <v>14422.05</v>
      </c>
      <c r="F38" s="73">
        <v>14422.05</v>
      </c>
      <c r="G38" s="73">
        <v>9834.17</v>
      </c>
      <c r="H38" s="73">
        <v>28435</v>
      </c>
      <c r="I38" s="73">
        <v>-10000</v>
      </c>
      <c r="J38" s="73">
        <v>18435</v>
      </c>
      <c r="K38" s="73">
        <v>8099.7</v>
      </c>
      <c r="L38" s="73">
        <v>8099.7</v>
      </c>
      <c r="M38" s="73">
        <v>10335.299999999999</v>
      </c>
      <c r="N38" s="73">
        <v>40290</v>
      </c>
      <c r="O38" s="73">
        <v>0</v>
      </c>
      <c r="P38" s="73">
        <v>40290</v>
      </c>
      <c r="Q38" s="73">
        <v>19555.39</v>
      </c>
      <c r="R38" s="73">
        <v>19555.39</v>
      </c>
      <c r="S38" s="73">
        <v>20734.61</v>
      </c>
      <c r="T38" s="73">
        <v>96690</v>
      </c>
      <c r="U38" s="73">
        <v>-13708.78</v>
      </c>
      <c r="V38" s="73">
        <v>82981.22</v>
      </c>
      <c r="W38" s="73">
        <v>42077.14</v>
      </c>
      <c r="X38" s="73">
        <v>42077.14</v>
      </c>
      <c r="Y38" s="73">
        <v>40904.080000000002</v>
      </c>
    </row>
    <row r="39" spans="1:25" x14ac:dyDescent="0.25">
      <c r="A39" t="s">
        <v>697</v>
      </c>
      <c r="B39" s="73">
        <v>13176.5</v>
      </c>
      <c r="C39" s="73">
        <v>0</v>
      </c>
      <c r="D39" s="73">
        <v>13176.5</v>
      </c>
      <c r="E39" s="73">
        <v>9797.99</v>
      </c>
      <c r="F39" s="73">
        <v>9797.99</v>
      </c>
      <c r="G39" s="73">
        <v>3378.51</v>
      </c>
      <c r="H39" s="73">
        <v>13176</v>
      </c>
      <c r="I39" s="73">
        <v>0</v>
      </c>
      <c r="J39" s="73">
        <v>13176</v>
      </c>
      <c r="K39" s="73">
        <v>6278.91</v>
      </c>
      <c r="L39" s="73">
        <v>6278.91</v>
      </c>
      <c r="M39" s="73">
        <v>6897.09</v>
      </c>
      <c r="N39" s="73">
        <v>13176</v>
      </c>
      <c r="O39" s="73">
        <v>-733.1</v>
      </c>
      <c r="P39" s="73">
        <v>12442.9</v>
      </c>
      <c r="Q39" s="73">
        <v>3303.76</v>
      </c>
      <c r="R39" s="73">
        <v>3303.76</v>
      </c>
      <c r="S39" s="73">
        <v>9139.14</v>
      </c>
      <c r="T39" s="73">
        <v>39528.5</v>
      </c>
      <c r="U39" s="73">
        <v>-733.1</v>
      </c>
      <c r="V39" s="73">
        <v>38795.4</v>
      </c>
      <c r="W39" s="73">
        <v>19380.66</v>
      </c>
      <c r="X39" s="73">
        <v>19380.66</v>
      </c>
      <c r="Y39" s="73">
        <v>19414.739999999998</v>
      </c>
    </row>
    <row r="40" spans="1:25" x14ac:dyDescent="0.25">
      <c r="A40" t="s">
        <v>696</v>
      </c>
      <c r="B40" s="73">
        <v>2481.5300000000002</v>
      </c>
      <c r="C40" s="73">
        <v>0</v>
      </c>
      <c r="D40" s="73">
        <v>2481.5300000000002</v>
      </c>
      <c r="E40" s="73">
        <v>2320.4699999999998</v>
      </c>
      <c r="F40" s="73">
        <v>2320.4699999999998</v>
      </c>
      <c r="G40" s="73">
        <v>161.06</v>
      </c>
      <c r="H40" s="73">
        <v>2481.52</v>
      </c>
      <c r="I40" s="73">
        <v>0</v>
      </c>
      <c r="J40" s="73">
        <v>2481.52</v>
      </c>
      <c r="K40" s="73">
        <v>2171.92</v>
      </c>
      <c r="L40" s="73">
        <v>2171.92</v>
      </c>
      <c r="M40" s="73">
        <v>309.60000000000002</v>
      </c>
      <c r="N40" s="73">
        <v>2520.16</v>
      </c>
      <c r="O40" s="73">
        <v>0</v>
      </c>
      <c r="P40" s="73">
        <v>2520.16</v>
      </c>
      <c r="Q40" s="73">
        <v>8925.58</v>
      </c>
      <c r="R40" s="73">
        <v>8925.58</v>
      </c>
      <c r="S40" s="73">
        <v>-6405.42</v>
      </c>
      <c r="T40" s="73">
        <v>7483.21</v>
      </c>
      <c r="U40" s="73">
        <v>0</v>
      </c>
      <c r="V40" s="73">
        <v>7483.21</v>
      </c>
      <c r="W40" s="73">
        <v>13417.97</v>
      </c>
      <c r="X40" s="73">
        <v>13417.97</v>
      </c>
      <c r="Y40" s="73">
        <v>-5934.76</v>
      </c>
    </row>
    <row r="41" spans="1:25" x14ac:dyDescent="0.25">
      <c r="A41" t="s">
        <v>695</v>
      </c>
      <c r="B41" s="73">
        <v>9200</v>
      </c>
      <c r="C41" s="73">
        <v>0</v>
      </c>
      <c r="D41" s="73">
        <v>9200</v>
      </c>
      <c r="E41" s="73">
        <v>7205</v>
      </c>
      <c r="F41" s="73">
        <v>7205</v>
      </c>
      <c r="G41" s="73">
        <v>1995</v>
      </c>
      <c r="H41" s="73">
        <v>9200</v>
      </c>
      <c r="I41" s="73">
        <v>0</v>
      </c>
      <c r="J41" s="73">
        <v>9200</v>
      </c>
      <c r="K41" s="73">
        <v>5418.95</v>
      </c>
      <c r="L41" s="73">
        <v>5418.95</v>
      </c>
      <c r="M41" s="73">
        <v>3781.05</v>
      </c>
      <c r="N41" s="73">
        <v>10580</v>
      </c>
      <c r="O41" s="73">
        <v>0</v>
      </c>
      <c r="P41" s="73">
        <v>10580</v>
      </c>
      <c r="Q41" s="73">
        <v>3450</v>
      </c>
      <c r="R41" s="73">
        <v>3450</v>
      </c>
      <c r="S41" s="73">
        <v>7130</v>
      </c>
      <c r="T41" s="73">
        <v>28980</v>
      </c>
      <c r="U41" s="73">
        <v>0</v>
      </c>
      <c r="V41" s="73">
        <v>28980</v>
      </c>
      <c r="W41" s="73">
        <v>16073.95</v>
      </c>
      <c r="X41" s="73">
        <v>16073.95</v>
      </c>
      <c r="Y41" s="73">
        <v>12906.05</v>
      </c>
    </row>
    <row r="42" spans="1:25" x14ac:dyDescent="0.25">
      <c r="A42" t="s">
        <v>694</v>
      </c>
      <c r="B42" s="73">
        <v>66249.600000000006</v>
      </c>
      <c r="C42" s="73">
        <v>0</v>
      </c>
      <c r="D42" s="73">
        <v>66249.600000000006</v>
      </c>
      <c r="E42" s="73">
        <v>65870.539999999994</v>
      </c>
      <c r="F42" s="73">
        <v>65870.539999999994</v>
      </c>
      <c r="G42" s="73">
        <v>379.06</v>
      </c>
      <c r="H42" s="73">
        <v>66249.600000000006</v>
      </c>
      <c r="I42" s="73">
        <v>0</v>
      </c>
      <c r="J42" s="73">
        <v>66249.600000000006</v>
      </c>
      <c r="K42" s="73">
        <v>65870.58</v>
      </c>
      <c r="L42" s="73">
        <v>65870.58</v>
      </c>
      <c r="M42" s="73">
        <v>379.02</v>
      </c>
      <c r="N42" s="73">
        <v>66249.600000000006</v>
      </c>
      <c r="O42" s="73">
        <v>733.1</v>
      </c>
      <c r="P42" s="73">
        <v>66982.7</v>
      </c>
      <c r="Q42" s="73">
        <v>57373.89</v>
      </c>
      <c r="R42" s="73">
        <v>57373.89</v>
      </c>
      <c r="S42" s="73">
        <v>9608.81</v>
      </c>
      <c r="T42" s="73">
        <v>198748.80000000002</v>
      </c>
      <c r="U42" s="73">
        <v>733.1</v>
      </c>
      <c r="V42" s="73">
        <v>199481.90000000002</v>
      </c>
      <c r="W42" s="73">
        <v>189115.01</v>
      </c>
      <c r="X42" s="73">
        <v>189115.01</v>
      </c>
      <c r="Y42" s="73">
        <v>10366.89</v>
      </c>
    </row>
    <row r="43" spans="1:25" x14ac:dyDescent="0.25">
      <c r="A43" t="s">
        <v>693</v>
      </c>
      <c r="B43" s="73">
        <v>3000</v>
      </c>
      <c r="C43" s="73">
        <v>0</v>
      </c>
      <c r="D43" s="73">
        <v>3000</v>
      </c>
      <c r="E43" s="73">
        <v>1901.28</v>
      </c>
      <c r="F43" s="73">
        <v>1901.28</v>
      </c>
      <c r="G43" s="73">
        <v>1098.72</v>
      </c>
      <c r="H43" s="73">
        <v>2300</v>
      </c>
      <c r="I43" s="73">
        <v>0</v>
      </c>
      <c r="J43" s="73">
        <v>2300</v>
      </c>
      <c r="K43" s="73">
        <v>1885.26</v>
      </c>
      <c r="L43" s="73">
        <v>1885.26</v>
      </c>
      <c r="M43" s="73">
        <v>414.74</v>
      </c>
      <c r="N43" s="73">
        <v>2300</v>
      </c>
      <c r="O43" s="73">
        <v>0</v>
      </c>
      <c r="P43" s="73">
        <v>2300</v>
      </c>
      <c r="Q43" s="73">
        <v>1995</v>
      </c>
      <c r="R43" s="73">
        <v>1995</v>
      </c>
      <c r="S43" s="73">
        <v>305</v>
      </c>
      <c r="T43" s="73">
        <v>7600</v>
      </c>
      <c r="U43" s="73">
        <v>0</v>
      </c>
      <c r="V43" s="73">
        <v>7600</v>
      </c>
      <c r="W43" s="73">
        <v>5781.54</v>
      </c>
      <c r="X43" s="73">
        <v>5781.54</v>
      </c>
      <c r="Y43" s="73">
        <v>1818.46</v>
      </c>
    </row>
    <row r="44" spans="1:25" x14ac:dyDescent="0.25">
      <c r="A44" t="s">
        <v>692</v>
      </c>
      <c r="B44" s="73">
        <v>84</v>
      </c>
      <c r="C44" s="73">
        <v>0</v>
      </c>
      <c r="D44" s="73">
        <v>84</v>
      </c>
      <c r="E44" s="73">
        <v>53.24</v>
      </c>
      <c r="F44" s="73">
        <v>53.24</v>
      </c>
      <c r="G44" s="73">
        <v>30.76</v>
      </c>
      <c r="H44" s="73">
        <v>64.400000000000006</v>
      </c>
      <c r="I44" s="73">
        <v>0</v>
      </c>
      <c r="J44" s="73">
        <v>64.400000000000006</v>
      </c>
      <c r="K44" s="73">
        <v>52.79</v>
      </c>
      <c r="L44" s="73">
        <v>52.79</v>
      </c>
      <c r="M44" s="73">
        <v>11.61</v>
      </c>
      <c r="N44" s="73">
        <v>64.400000000000006</v>
      </c>
      <c r="O44" s="73">
        <v>0</v>
      </c>
      <c r="P44" s="73">
        <v>64.400000000000006</v>
      </c>
      <c r="Q44" s="73">
        <v>55.86</v>
      </c>
      <c r="R44" s="73">
        <v>55.86</v>
      </c>
      <c r="S44" s="73">
        <v>8.5399999999999991</v>
      </c>
      <c r="T44" s="73">
        <v>212.8</v>
      </c>
      <c r="U44" s="73">
        <v>0</v>
      </c>
      <c r="V44" s="73">
        <v>212.8</v>
      </c>
      <c r="W44" s="73">
        <v>161.88999999999999</v>
      </c>
      <c r="X44" s="73">
        <v>161.88999999999999</v>
      </c>
      <c r="Y44" s="73">
        <v>50.910000000000004</v>
      </c>
    </row>
    <row r="45" spans="1:25" x14ac:dyDescent="0.25">
      <c r="A45" t="s">
        <v>691</v>
      </c>
      <c r="B45" s="73">
        <v>5020</v>
      </c>
      <c r="C45" s="73">
        <v>0</v>
      </c>
      <c r="D45" s="73">
        <v>5020</v>
      </c>
      <c r="E45" s="73">
        <v>4480.6899999999996</v>
      </c>
      <c r="F45" s="73">
        <v>4480.6899999999996</v>
      </c>
      <c r="G45" s="73">
        <v>539.30999999999995</v>
      </c>
      <c r="H45" s="73">
        <v>6000</v>
      </c>
      <c r="I45" s="73">
        <v>0</v>
      </c>
      <c r="J45" s="73">
        <v>6000</v>
      </c>
      <c r="K45" s="73">
        <v>4372.0600000000004</v>
      </c>
      <c r="L45" s="73">
        <v>4372.0600000000004</v>
      </c>
      <c r="M45" s="73">
        <v>1627.94</v>
      </c>
      <c r="N45" s="73">
        <v>6400</v>
      </c>
      <c r="O45" s="73">
        <v>0</v>
      </c>
      <c r="P45" s="73">
        <v>6400</v>
      </c>
      <c r="Q45" s="73">
        <v>2173.9299999999998</v>
      </c>
      <c r="R45" s="73">
        <v>2458.9299999999998</v>
      </c>
      <c r="S45" s="73">
        <v>3941.07</v>
      </c>
      <c r="T45" s="73">
        <v>17420</v>
      </c>
      <c r="U45" s="73">
        <v>0</v>
      </c>
      <c r="V45" s="73">
        <v>17420</v>
      </c>
      <c r="W45" s="73">
        <v>11026.68</v>
      </c>
      <c r="X45" s="73">
        <v>11311.68</v>
      </c>
      <c r="Y45" s="73">
        <v>6108.32</v>
      </c>
    </row>
    <row r="46" spans="1:25" x14ac:dyDescent="0.25">
      <c r="A46" t="s">
        <v>690</v>
      </c>
      <c r="B46" s="73">
        <v>140.56</v>
      </c>
      <c r="C46" s="73">
        <v>0</v>
      </c>
      <c r="D46" s="73">
        <v>140.56</v>
      </c>
      <c r="E46" s="73">
        <v>125.46</v>
      </c>
      <c r="F46" s="73">
        <v>125.46</v>
      </c>
      <c r="G46" s="73">
        <v>15.1</v>
      </c>
      <c r="H46" s="73">
        <v>168</v>
      </c>
      <c r="I46" s="73">
        <v>0</v>
      </c>
      <c r="J46" s="73">
        <v>168</v>
      </c>
      <c r="K46" s="73">
        <v>122.42</v>
      </c>
      <c r="L46" s="73">
        <v>122.42</v>
      </c>
      <c r="M46" s="73">
        <v>45.58</v>
      </c>
      <c r="N46" s="73">
        <v>179.2</v>
      </c>
      <c r="O46" s="73">
        <v>0</v>
      </c>
      <c r="P46" s="73">
        <v>179.2</v>
      </c>
      <c r="Q46" s="73">
        <v>60.87</v>
      </c>
      <c r="R46" s="73">
        <v>60.87</v>
      </c>
      <c r="S46" s="73">
        <v>118.33</v>
      </c>
      <c r="T46" s="73">
        <v>487.76</v>
      </c>
      <c r="U46" s="73">
        <v>0</v>
      </c>
      <c r="V46" s="73">
        <v>487.76</v>
      </c>
      <c r="W46" s="73">
        <v>308.75</v>
      </c>
      <c r="X46" s="73">
        <v>308.75</v>
      </c>
      <c r="Y46" s="73">
        <v>179.01</v>
      </c>
    </row>
    <row r="47" spans="1:25" x14ac:dyDescent="0.25">
      <c r="A47" t="s">
        <v>689</v>
      </c>
      <c r="B47" s="73">
        <v>5600</v>
      </c>
      <c r="C47" s="73">
        <v>0</v>
      </c>
      <c r="D47" s="73">
        <v>5600</v>
      </c>
      <c r="E47" s="73">
        <v>1121</v>
      </c>
      <c r="F47" s="73">
        <v>1121</v>
      </c>
      <c r="G47" s="73">
        <v>4479</v>
      </c>
      <c r="H47" s="73">
        <v>5600</v>
      </c>
      <c r="I47" s="73">
        <v>0</v>
      </c>
      <c r="J47" s="73">
        <v>5600</v>
      </c>
      <c r="K47" s="73">
        <v>0</v>
      </c>
      <c r="L47" s="73">
        <v>0</v>
      </c>
      <c r="M47" s="73">
        <v>5600</v>
      </c>
      <c r="N47" s="73">
        <v>5600</v>
      </c>
      <c r="O47" s="73">
        <v>0</v>
      </c>
      <c r="P47" s="73">
        <v>5600</v>
      </c>
      <c r="Q47" s="73">
        <v>2780.38</v>
      </c>
      <c r="R47" s="73">
        <v>2780.38</v>
      </c>
      <c r="S47" s="73">
        <v>2819.62</v>
      </c>
      <c r="T47" s="73">
        <v>16800</v>
      </c>
      <c r="U47" s="73">
        <v>0</v>
      </c>
      <c r="V47" s="73">
        <v>16800</v>
      </c>
      <c r="W47" s="73">
        <v>3901.38</v>
      </c>
      <c r="X47" s="73">
        <v>3901.38</v>
      </c>
      <c r="Y47" s="73">
        <v>12898.619999999999</v>
      </c>
    </row>
    <row r="48" spans="1:25" x14ac:dyDescent="0.25">
      <c r="A48" t="s">
        <v>688</v>
      </c>
      <c r="B48" s="73">
        <v>156.80000000000001</v>
      </c>
      <c r="C48" s="73">
        <v>0</v>
      </c>
      <c r="D48" s="73">
        <v>156.80000000000001</v>
      </c>
      <c r="E48" s="73">
        <v>31.39</v>
      </c>
      <c r="F48" s="73">
        <v>31.39</v>
      </c>
      <c r="G48" s="73">
        <v>125.41</v>
      </c>
      <c r="H48" s="73">
        <v>156.80000000000001</v>
      </c>
      <c r="I48" s="73">
        <v>0</v>
      </c>
      <c r="J48" s="73">
        <v>156.80000000000001</v>
      </c>
      <c r="K48" s="73">
        <v>0</v>
      </c>
      <c r="L48" s="73">
        <v>0</v>
      </c>
      <c r="M48" s="73">
        <v>156.80000000000001</v>
      </c>
      <c r="N48" s="73">
        <v>156.80000000000001</v>
      </c>
      <c r="O48" s="73">
        <v>0</v>
      </c>
      <c r="P48" s="73">
        <v>156.80000000000001</v>
      </c>
      <c r="Q48" s="73">
        <v>77.849999999999994</v>
      </c>
      <c r="R48" s="73">
        <v>77.849999999999994</v>
      </c>
      <c r="S48" s="73">
        <v>78.95</v>
      </c>
      <c r="T48" s="73">
        <v>470.40000000000003</v>
      </c>
      <c r="U48" s="73">
        <v>0</v>
      </c>
      <c r="V48" s="73">
        <v>470.40000000000003</v>
      </c>
      <c r="W48" s="73">
        <v>109.24</v>
      </c>
      <c r="X48" s="73">
        <v>109.24</v>
      </c>
      <c r="Y48" s="73">
        <v>361.16</v>
      </c>
    </row>
    <row r="49" spans="1:25" x14ac:dyDescent="0.25">
      <c r="A49" t="s">
        <v>687</v>
      </c>
      <c r="B49" s="73">
        <v>4350</v>
      </c>
      <c r="C49" s="73">
        <v>29.5</v>
      </c>
      <c r="D49" s="73">
        <v>4379.5</v>
      </c>
      <c r="E49" s="73">
        <v>4379.5</v>
      </c>
      <c r="F49" s="73">
        <v>4379.5</v>
      </c>
      <c r="G49" s="73">
        <v>0</v>
      </c>
      <c r="H49" s="73">
        <v>5292</v>
      </c>
      <c r="I49" s="73">
        <v>0</v>
      </c>
      <c r="J49" s="73">
        <v>5292</v>
      </c>
      <c r="K49" s="73">
        <v>2479.35</v>
      </c>
      <c r="L49" s="73">
        <v>2479.35</v>
      </c>
      <c r="M49" s="73">
        <v>2812.65</v>
      </c>
      <c r="N49" s="73">
        <v>4350</v>
      </c>
      <c r="O49" s="73">
        <v>4950</v>
      </c>
      <c r="P49" s="73">
        <v>9300</v>
      </c>
      <c r="Q49" s="73">
        <v>4584.37</v>
      </c>
      <c r="R49" s="73">
        <v>4584.37</v>
      </c>
      <c r="S49" s="73">
        <v>4715.63</v>
      </c>
      <c r="T49" s="73">
        <v>13992</v>
      </c>
      <c r="U49" s="73">
        <v>4979.5</v>
      </c>
      <c r="V49" s="73">
        <v>18971.5</v>
      </c>
      <c r="W49" s="73">
        <v>11443.220000000001</v>
      </c>
      <c r="X49" s="73">
        <v>11443.220000000001</v>
      </c>
      <c r="Y49" s="73">
        <v>7528.2800000000007</v>
      </c>
    </row>
    <row r="50" spans="1:25" x14ac:dyDescent="0.25">
      <c r="A50" t="s">
        <v>686</v>
      </c>
      <c r="B50" s="73">
        <v>0</v>
      </c>
      <c r="C50" s="73">
        <v>0</v>
      </c>
      <c r="D50" s="73">
        <v>0</v>
      </c>
      <c r="E50" s="73">
        <v>0</v>
      </c>
      <c r="F50" s="73">
        <v>0</v>
      </c>
      <c r="G50" s="73">
        <v>0</v>
      </c>
      <c r="T50" s="73">
        <v>0</v>
      </c>
      <c r="U50" s="73">
        <v>0</v>
      </c>
      <c r="V50" s="73">
        <v>0</v>
      </c>
      <c r="W50" s="73">
        <v>0</v>
      </c>
      <c r="X50" s="73">
        <v>0</v>
      </c>
      <c r="Y50" s="73">
        <v>0</v>
      </c>
    </row>
    <row r="51" spans="1:25" x14ac:dyDescent="0.25">
      <c r="A51" t="s">
        <v>685</v>
      </c>
      <c r="B51" s="73">
        <v>241.5</v>
      </c>
      <c r="C51" s="73">
        <v>0</v>
      </c>
      <c r="D51" s="73">
        <v>241.5</v>
      </c>
      <c r="E51" s="73">
        <v>203.71</v>
      </c>
      <c r="F51" s="73">
        <v>203.71</v>
      </c>
      <c r="G51" s="73">
        <v>37.79</v>
      </c>
      <c r="H51" s="73">
        <v>267.88</v>
      </c>
      <c r="I51" s="73">
        <v>0</v>
      </c>
      <c r="J51" s="73">
        <v>267.88</v>
      </c>
      <c r="K51" s="73">
        <v>82.37</v>
      </c>
      <c r="L51" s="73">
        <v>82.37</v>
      </c>
      <c r="M51" s="73">
        <v>185.51</v>
      </c>
      <c r="N51" s="73">
        <v>260.39999999999998</v>
      </c>
      <c r="O51" s="73">
        <v>0</v>
      </c>
      <c r="P51" s="73">
        <v>260.39999999999998</v>
      </c>
      <c r="Q51" s="73">
        <v>128.36000000000001</v>
      </c>
      <c r="R51" s="73">
        <v>128.36000000000001</v>
      </c>
      <c r="S51" s="73">
        <v>132.04</v>
      </c>
      <c r="T51" s="73">
        <v>769.78</v>
      </c>
      <c r="U51" s="73">
        <v>0</v>
      </c>
      <c r="V51" s="73">
        <v>769.78</v>
      </c>
      <c r="W51" s="73">
        <v>414.44000000000005</v>
      </c>
      <c r="X51" s="73">
        <v>414.44000000000005</v>
      </c>
      <c r="Y51" s="73">
        <v>355.34</v>
      </c>
    </row>
    <row r="52" spans="1:25" x14ac:dyDescent="0.25">
      <c r="A52" t="s">
        <v>684</v>
      </c>
      <c r="B52" s="73">
        <v>4275</v>
      </c>
      <c r="C52" s="73">
        <v>-29.5</v>
      </c>
      <c r="D52" s="73">
        <v>4245.5</v>
      </c>
      <c r="E52" s="73">
        <v>2896.08</v>
      </c>
      <c r="F52" s="73">
        <v>2896.08</v>
      </c>
      <c r="G52" s="73">
        <v>1349.42</v>
      </c>
      <c r="H52" s="73">
        <v>4275</v>
      </c>
      <c r="I52" s="73">
        <v>0</v>
      </c>
      <c r="J52" s="73">
        <v>4275</v>
      </c>
      <c r="K52" s="73">
        <v>462.33</v>
      </c>
      <c r="L52" s="73">
        <v>462.33</v>
      </c>
      <c r="M52" s="73">
        <v>3812.67</v>
      </c>
      <c r="N52" s="73">
        <v>4950</v>
      </c>
      <c r="O52" s="73">
        <v>-4950</v>
      </c>
      <c r="P52" s="73">
        <v>0</v>
      </c>
      <c r="Q52" s="73">
        <v>0</v>
      </c>
      <c r="R52" s="73">
        <v>0</v>
      </c>
      <c r="S52" s="73">
        <v>0</v>
      </c>
      <c r="T52" s="73">
        <v>13500</v>
      </c>
      <c r="U52" s="73">
        <v>-4979.5</v>
      </c>
      <c r="V52" s="73">
        <v>8520.5</v>
      </c>
      <c r="W52" s="73">
        <v>3358.41</v>
      </c>
      <c r="X52" s="73">
        <v>3358.41</v>
      </c>
      <c r="Y52" s="73">
        <v>5162.09</v>
      </c>
    </row>
    <row r="53" spans="1:25" x14ac:dyDescent="0.25">
      <c r="A53" t="s">
        <v>683</v>
      </c>
      <c r="B53" s="73">
        <v>6644</v>
      </c>
      <c r="C53" s="73">
        <v>835.02</v>
      </c>
      <c r="D53" s="73">
        <v>7479.02</v>
      </c>
      <c r="E53" s="73">
        <v>6911.57</v>
      </c>
      <c r="F53" s="73">
        <v>6911.57</v>
      </c>
      <c r="G53" s="73">
        <v>567.45000000000005</v>
      </c>
      <c r="H53" s="73">
        <v>6644</v>
      </c>
      <c r="I53" s="73">
        <v>0</v>
      </c>
      <c r="J53" s="73">
        <v>6644</v>
      </c>
      <c r="K53" s="73">
        <v>5695.78</v>
      </c>
      <c r="L53" s="73">
        <v>5695.78</v>
      </c>
      <c r="M53" s="73">
        <v>948.22</v>
      </c>
      <c r="N53" s="73">
        <v>6644</v>
      </c>
      <c r="O53" s="73">
        <v>0</v>
      </c>
      <c r="P53" s="73">
        <v>6644</v>
      </c>
      <c r="Q53" s="73">
        <v>6418.78</v>
      </c>
      <c r="R53" s="73">
        <v>6418.78</v>
      </c>
      <c r="S53" s="73">
        <v>225.22</v>
      </c>
      <c r="T53" s="73">
        <v>19932</v>
      </c>
      <c r="U53" s="73">
        <v>835.02</v>
      </c>
      <c r="V53" s="73">
        <v>20767.02</v>
      </c>
      <c r="W53" s="73">
        <v>19026.129999999997</v>
      </c>
      <c r="X53" s="73">
        <v>19026.129999999997</v>
      </c>
      <c r="Y53" s="73">
        <v>1740.89</v>
      </c>
    </row>
    <row r="54" spans="1:25" x14ac:dyDescent="0.25">
      <c r="A54" t="s">
        <v>682</v>
      </c>
      <c r="B54" s="73">
        <v>333.03</v>
      </c>
      <c r="C54" s="73">
        <v>23.38</v>
      </c>
      <c r="D54" s="73">
        <v>356.41</v>
      </c>
      <c r="E54" s="73">
        <v>297.97000000000003</v>
      </c>
      <c r="F54" s="73">
        <v>297.97000000000003</v>
      </c>
      <c r="G54" s="73">
        <v>58.44</v>
      </c>
      <c r="H54" s="73">
        <v>333.03</v>
      </c>
      <c r="I54" s="73">
        <v>0</v>
      </c>
      <c r="J54" s="73">
        <v>333.03</v>
      </c>
      <c r="K54" s="73">
        <v>156.96</v>
      </c>
      <c r="L54" s="73">
        <v>156.96</v>
      </c>
      <c r="M54" s="73">
        <v>176.07</v>
      </c>
      <c r="N54" s="73">
        <v>355.1</v>
      </c>
      <c r="O54" s="73">
        <v>0</v>
      </c>
      <c r="P54" s="73">
        <v>355.1</v>
      </c>
      <c r="Q54" s="73">
        <v>4119.0600000000004</v>
      </c>
      <c r="R54" s="73">
        <v>4119.0600000000004</v>
      </c>
      <c r="S54" s="73">
        <v>-3763.96</v>
      </c>
      <c r="T54" s="73">
        <v>1021.16</v>
      </c>
      <c r="U54" s="73">
        <v>23.38</v>
      </c>
      <c r="V54" s="73">
        <v>1044.54</v>
      </c>
      <c r="W54" s="73">
        <v>4573.9900000000007</v>
      </c>
      <c r="X54" s="73">
        <v>4573.9900000000007</v>
      </c>
      <c r="Y54" s="73">
        <v>-3529.45</v>
      </c>
    </row>
    <row r="55" spans="1:25" x14ac:dyDescent="0.25">
      <c r="A55" t="s">
        <v>681</v>
      </c>
      <c r="B55" s="73">
        <v>5250</v>
      </c>
      <c r="C55" s="73">
        <v>0</v>
      </c>
      <c r="D55" s="73">
        <v>5250</v>
      </c>
      <c r="E55" s="73">
        <v>3730</v>
      </c>
      <c r="F55" s="73">
        <v>3730</v>
      </c>
      <c r="G55" s="73">
        <v>1520</v>
      </c>
      <c r="H55" s="73">
        <v>5250</v>
      </c>
      <c r="I55" s="73">
        <v>0</v>
      </c>
      <c r="J55" s="73">
        <v>5250</v>
      </c>
      <c r="K55" s="73">
        <v>-90</v>
      </c>
      <c r="L55" s="73">
        <v>-90</v>
      </c>
      <c r="M55" s="73">
        <v>5340</v>
      </c>
      <c r="N55" s="73">
        <v>6038</v>
      </c>
      <c r="O55" s="73">
        <v>0</v>
      </c>
      <c r="P55" s="73">
        <v>6038</v>
      </c>
      <c r="Q55" s="73">
        <v>2159.13</v>
      </c>
      <c r="R55" s="73">
        <v>2159.13</v>
      </c>
      <c r="S55" s="73">
        <v>3878.87</v>
      </c>
      <c r="T55" s="73">
        <v>16538</v>
      </c>
      <c r="U55" s="73">
        <v>0</v>
      </c>
      <c r="V55" s="73">
        <v>16538</v>
      </c>
      <c r="W55" s="73">
        <v>5799.13</v>
      </c>
      <c r="X55" s="73">
        <v>5799.13</v>
      </c>
      <c r="Y55" s="73">
        <v>10738.869999999999</v>
      </c>
    </row>
    <row r="56" spans="1:25" x14ac:dyDescent="0.25">
      <c r="A56" t="s">
        <v>680</v>
      </c>
      <c r="B56" s="73">
        <v>1700</v>
      </c>
      <c r="C56" s="73">
        <v>0</v>
      </c>
      <c r="D56" s="73">
        <v>1700</v>
      </c>
      <c r="E56" s="73">
        <v>1210.0999999999999</v>
      </c>
      <c r="F56" s="73">
        <v>1210.0999999999999</v>
      </c>
      <c r="G56" s="73">
        <v>489.9</v>
      </c>
      <c r="H56" s="73">
        <v>1700</v>
      </c>
      <c r="I56" s="73">
        <v>0</v>
      </c>
      <c r="J56" s="73">
        <v>1700</v>
      </c>
      <c r="K56" s="73">
        <v>1535.24</v>
      </c>
      <c r="L56" s="73">
        <v>1535.24</v>
      </c>
      <c r="M56" s="73">
        <v>164.76</v>
      </c>
      <c r="N56" s="73">
        <v>1700</v>
      </c>
      <c r="O56" s="73">
        <v>0</v>
      </c>
      <c r="P56" s="73">
        <v>1700</v>
      </c>
      <c r="Q56" s="73">
        <v>938.22</v>
      </c>
      <c r="R56" s="73">
        <v>938.22</v>
      </c>
      <c r="S56" s="73">
        <v>761.78</v>
      </c>
      <c r="T56" s="73">
        <v>5100</v>
      </c>
      <c r="U56" s="73">
        <v>0</v>
      </c>
      <c r="V56" s="73">
        <v>5100</v>
      </c>
      <c r="W56" s="73">
        <v>3683.5600000000004</v>
      </c>
      <c r="X56" s="73">
        <v>3683.5600000000004</v>
      </c>
      <c r="Y56" s="73">
        <v>1416.44</v>
      </c>
    </row>
    <row r="57" spans="1:25" x14ac:dyDescent="0.25">
      <c r="A57" t="s">
        <v>679</v>
      </c>
      <c r="B57" s="73">
        <v>47.6</v>
      </c>
      <c r="C57" s="73">
        <v>0</v>
      </c>
      <c r="D57" s="73">
        <v>47.6</v>
      </c>
      <c r="E57" s="73">
        <v>33.880000000000003</v>
      </c>
      <c r="F57" s="73">
        <v>33.880000000000003</v>
      </c>
      <c r="G57" s="73">
        <v>13.72</v>
      </c>
      <c r="H57" s="73">
        <v>47.6</v>
      </c>
      <c r="I57" s="73">
        <v>0</v>
      </c>
      <c r="J57" s="73">
        <v>47.6</v>
      </c>
      <c r="K57" s="73">
        <v>42.98</v>
      </c>
      <c r="L57" s="73">
        <v>42.98</v>
      </c>
      <c r="M57" s="73">
        <v>4.62</v>
      </c>
      <c r="N57" s="73">
        <v>47.6</v>
      </c>
      <c r="O57" s="73">
        <v>0</v>
      </c>
      <c r="P57" s="73">
        <v>47.6</v>
      </c>
      <c r="Q57" s="73">
        <v>26.27</v>
      </c>
      <c r="R57" s="73">
        <v>26.27</v>
      </c>
      <c r="S57" s="73">
        <v>21.33</v>
      </c>
      <c r="T57" s="73">
        <v>142.80000000000001</v>
      </c>
      <c r="U57" s="73">
        <v>0</v>
      </c>
      <c r="V57" s="73">
        <v>142.80000000000001</v>
      </c>
      <c r="W57" s="73">
        <v>103.13</v>
      </c>
      <c r="X57" s="73">
        <v>103.13</v>
      </c>
      <c r="Y57" s="73">
        <v>39.67</v>
      </c>
    </row>
    <row r="58" spans="1:25" x14ac:dyDescent="0.25">
      <c r="A58" t="s">
        <v>678</v>
      </c>
      <c r="B58" s="73">
        <v>101200</v>
      </c>
      <c r="C58" s="73">
        <v>39314.17</v>
      </c>
      <c r="D58" s="73">
        <v>140514.17000000001</v>
      </c>
      <c r="E58" s="73">
        <v>117425.33</v>
      </c>
      <c r="F58" s="73">
        <v>118184.57</v>
      </c>
      <c r="G58" s="73">
        <v>22329.599999999999</v>
      </c>
      <c r="H58" s="73">
        <v>92150</v>
      </c>
      <c r="I58" s="73">
        <v>8100</v>
      </c>
      <c r="J58" s="73">
        <v>100250</v>
      </c>
      <c r="K58" s="73">
        <v>84195.87</v>
      </c>
      <c r="L58" s="73">
        <v>83848.7</v>
      </c>
      <c r="M58" s="73">
        <v>16401.3</v>
      </c>
      <c r="N58" s="73">
        <v>92150</v>
      </c>
      <c r="O58" s="73">
        <v>-2093</v>
      </c>
      <c r="P58" s="73">
        <v>90057</v>
      </c>
      <c r="Q58" s="73">
        <v>78245.52</v>
      </c>
      <c r="R58" s="73">
        <v>77833.45</v>
      </c>
      <c r="S58" s="73">
        <v>12223.55</v>
      </c>
      <c r="T58" s="73">
        <v>285500</v>
      </c>
      <c r="U58" s="73">
        <v>45321.17</v>
      </c>
      <c r="V58" s="73">
        <v>330821.17000000004</v>
      </c>
      <c r="W58" s="73">
        <v>279866.72000000003</v>
      </c>
      <c r="X58" s="73">
        <v>279866.72000000003</v>
      </c>
      <c r="Y58" s="73">
        <v>50954.45</v>
      </c>
    </row>
    <row r="59" spans="1:25" x14ac:dyDescent="0.25">
      <c r="A59" t="s">
        <v>677</v>
      </c>
      <c r="B59" s="73">
        <v>10302.290000000001</v>
      </c>
      <c r="C59" s="73">
        <v>-800.99</v>
      </c>
      <c r="D59" s="73">
        <v>9501.2999999999993</v>
      </c>
      <c r="E59" s="73">
        <v>7458.92</v>
      </c>
      <c r="F59" s="73">
        <v>7458.92</v>
      </c>
      <c r="G59" s="73">
        <v>2042.38</v>
      </c>
      <c r="H59" s="73">
        <v>10383.129999999999</v>
      </c>
      <c r="I59" s="73">
        <v>-893.2</v>
      </c>
      <c r="J59" s="73">
        <v>9489.93</v>
      </c>
      <c r="K59" s="73">
        <v>7619.67</v>
      </c>
      <c r="L59" s="73">
        <v>7619.67</v>
      </c>
      <c r="M59" s="73">
        <v>1870.26</v>
      </c>
      <c r="N59" s="73">
        <v>10800.85</v>
      </c>
      <c r="O59" s="73">
        <v>0</v>
      </c>
      <c r="P59" s="73">
        <v>10800.85</v>
      </c>
      <c r="Q59" s="73">
        <v>71949.47</v>
      </c>
      <c r="R59" s="73">
        <v>71949.47</v>
      </c>
      <c r="S59" s="73">
        <v>-61148.62</v>
      </c>
      <c r="T59" s="73">
        <v>31486.269999999997</v>
      </c>
      <c r="U59" s="73">
        <v>-1694.19</v>
      </c>
      <c r="V59" s="73">
        <v>29792.080000000002</v>
      </c>
      <c r="W59" s="73">
        <v>87028.06</v>
      </c>
      <c r="X59" s="73">
        <v>87028.06</v>
      </c>
      <c r="Y59" s="73">
        <v>-57235.98</v>
      </c>
    </row>
    <row r="60" spans="1:25" x14ac:dyDescent="0.25">
      <c r="A60" t="s">
        <v>676</v>
      </c>
      <c r="B60" s="73">
        <v>139650.5</v>
      </c>
      <c r="C60" s="73">
        <v>-28606.94</v>
      </c>
      <c r="D60" s="73">
        <v>111043.56</v>
      </c>
      <c r="E60" s="73">
        <v>67983.66</v>
      </c>
      <c r="F60" s="73">
        <v>67983.66</v>
      </c>
      <c r="G60" s="73">
        <v>43059.9</v>
      </c>
      <c r="H60" s="73">
        <v>139276</v>
      </c>
      <c r="I60" s="73">
        <v>-40000</v>
      </c>
      <c r="J60" s="73">
        <v>99276</v>
      </c>
      <c r="K60" s="73">
        <v>66951.23</v>
      </c>
      <c r="L60" s="73">
        <v>66951.23</v>
      </c>
      <c r="M60" s="73">
        <v>32324.77</v>
      </c>
      <c r="N60" s="73">
        <v>158956</v>
      </c>
      <c r="O60" s="73">
        <v>0</v>
      </c>
      <c r="P60" s="73">
        <v>158956</v>
      </c>
      <c r="Q60" s="73">
        <v>95305.07</v>
      </c>
      <c r="R60" s="73">
        <v>95305.07</v>
      </c>
      <c r="S60" s="73">
        <v>63650.93</v>
      </c>
      <c r="T60" s="73">
        <v>437882.5</v>
      </c>
      <c r="U60" s="73">
        <v>-68606.94</v>
      </c>
      <c r="V60" s="73">
        <v>369275.56</v>
      </c>
      <c r="W60" s="73">
        <v>230239.96000000002</v>
      </c>
      <c r="X60" s="73">
        <v>230239.96000000002</v>
      </c>
      <c r="Y60" s="73">
        <v>139035.6</v>
      </c>
    </row>
    <row r="61" spans="1:25" x14ac:dyDescent="0.25">
      <c r="A61" t="s">
        <v>675</v>
      </c>
      <c r="B61" s="73">
        <v>127088.49</v>
      </c>
      <c r="C61" s="73">
        <v>-39314.17</v>
      </c>
      <c r="D61" s="73">
        <v>87774.32</v>
      </c>
      <c r="E61" s="73">
        <v>80981.13</v>
      </c>
      <c r="F61" s="73">
        <v>80981.13</v>
      </c>
      <c r="G61" s="73">
        <v>6793.19</v>
      </c>
      <c r="H61" s="73">
        <v>139400.20000000001</v>
      </c>
      <c r="I61" s="73">
        <v>0</v>
      </c>
      <c r="J61" s="73">
        <v>139400.20000000001</v>
      </c>
      <c r="K61" s="73">
        <v>120983.81</v>
      </c>
      <c r="L61" s="73">
        <v>120983.81</v>
      </c>
      <c r="M61" s="73">
        <v>18416.39</v>
      </c>
      <c r="N61" s="73">
        <v>134638.51</v>
      </c>
      <c r="O61" s="73">
        <v>2093</v>
      </c>
      <c r="P61" s="73">
        <v>136731.51</v>
      </c>
      <c r="Q61" s="73">
        <v>122825.98</v>
      </c>
      <c r="R61" s="73">
        <v>122825.98</v>
      </c>
      <c r="S61" s="73">
        <v>13905.53</v>
      </c>
      <c r="T61" s="73">
        <v>401127.2</v>
      </c>
      <c r="U61" s="73">
        <v>-37221.17</v>
      </c>
      <c r="V61" s="73">
        <v>363906.03</v>
      </c>
      <c r="W61" s="73">
        <v>324790.92</v>
      </c>
      <c r="X61" s="73">
        <v>324790.92</v>
      </c>
      <c r="Y61" s="73">
        <v>39115.11</v>
      </c>
    </row>
    <row r="62" spans="1:25" x14ac:dyDescent="0.25">
      <c r="A62" t="s">
        <v>674</v>
      </c>
      <c r="B62" s="73">
        <v>7620</v>
      </c>
      <c r="C62" s="73">
        <v>0</v>
      </c>
      <c r="D62" s="73">
        <v>7620</v>
      </c>
      <c r="E62" s="73">
        <v>1114.47</v>
      </c>
      <c r="F62" s="73">
        <v>1114.47</v>
      </c>
      <c r="G62" s="73">
        <v>6505.53</v>
      </c>
      <c r="H62" s="73">
        <v>8800</v>
      </c>
      <c r="I62" s="73">
        <v>0</v>
      </c>
      <c r="J62" s="73">
        <v>8800</v>
      </c>
      <c r="K62" s="73">
        <v>3382.68</v>
      </c>
      <c r="L62" s="73">
        <v>3382.68</v>
      </c>
      <c r="M62" s="73">
        <v>5417.32</v>
      </c>
      <c r="N62" s="73">
        <v>9300</v>
      </c>
      <c r="O62" s="73">
        <v>0</v>
      </c>
      <c r="P62" s="73">
        <v>9300</v>
      </c>
      <c r="Q62" s="73">
        <v>7611.49</v>
      </c>
      <c r="R62" s="73">
        <v>7611.49</v>
      </c>
      <c r="S62" s="73">
        <v>1688.51</v>
      </c>
      <c r="T62" s="73">
        <v>25720</v>
      </c>
      <c r="U62" s="73">
        <v>0</v>
      </c>
      <c r="V62" s="73">
        <v>25720</v>
      </c>
      <c r="W62" s="73">
        <v>12108.64</v>
      </c>
      <c r="X62" s="73">
        <v>12108.64</v>
      </c>
      <c r="Y62" s="73">
        <v>13611.359999999999</v>
      </c>
    </row>
    <row r="63" spans="1:25" x14ac:dyDescent="0.25">
      <c r="A63" t="s">
        <v>673</v>
      </c>
      <c r="B63" s="73">
        <v>213.36</v>
      </c>
      <c r="C63" s="73">
        <v>0</v>
      </c>
      <c r="D63" s="73">
        <v>213.36</v>
      </c>
      <c r="E63" s="73">
        <v>31.21</v>
      </c>
      <c r="F63" s="73">
        <v>31.21</v>
      </c>
      <c r="G63" s="73">
        <v>182.15</v>
      </c>
      <c r="H63" s="73">
        <v>246.4</v>
      </c>
      <c r="I63" s="73">
        <v>0</v>
      </c>
      <c r="J63" s="73">
        <v>246.4</v>
      </c>
      <c r="K63" s="73">
        <v>94.72</v>
      </c>
      <c r="L63" s="73">
        <v>94.72</v>
      </c>
      <c r="M63" s="73">
        <v>151.68</v>
      </c>
      <c r="N63" s="73">
        <v>260.39999999999998</v>
      </c>
      <c r="O63" s="73">
        <v>0</v>
      </c>
      <c r="P63" s="73">
        <v>260.39999999999998</v>
      </c>
      <c r="Q63" s="73">
        <v>213.12</v>
      </c>
      <c r="R63" s="73">
        <v>213.12</v>
      </c>
      <c r="S63" s="73">
        <v>47.28</v>
      </c>
      <c r="T63" s="73">
        <v>720.16</v>
      </c>
      <c r="U63" s="73">
        <v>0</v>
      </c>
      <c r="V63" s="73">
        <v>720.16</v>
      </c>
      <c r="W63" s="73">
        <v>339.05</v>
      </c>
      <c r="X63" s="73">
        <v>339.05</v>
      </c>
      <c r="Y63" s="73">
        <v>381.11</v>
      </c>
    </row>
    <row r="64" spans="1:25" x14ac:dyDescent="0.25">
      <c r="A64" t="s">
        <v>672</v>
      </c>
      <c r="B64" s="73">
        <v>90500</v>
      </c>
      <c r="C64" s="73">
        <v>0</v>
      </c>
      <c r="D64" s="73">
        <v>90500</v>
      </c>
      <c r="E64" s="73">
        <v>56845.04</v>
      </c>
      <c r="F64" s="73">
        <v>56845.04</v>
      </c>
      <c r="G64" s="73">
        <v>33654.959999999999</v>
      </c>
      <c r="H64" s="73">
        <v>107100</v>
      </c>
      <c r="I64" s="73">
        <v>0</v>
      </c>
      <c r="J64" s="73">
        <v>107100</v>
      </c>
      <c r="K64" s="73">
        <v>102031.25</v>
      </c>
      <c r="L64" s="73">
        <v>102031.25</v>
      </c>
      <c r="M64" s="73">
        <v>5068.75</v>
      </c>
      <c r="N64" s="73">
        <v>102600</v>
      </c>
      <c r="O64" s="73">
        <v>0</v>
      </c>
      <c r="P64" s="73">
        <v>102600</v>
      </c>
      <c r="Q64" s="73">
        <v>92669.759999999995</v>
      </c>
      <c r="R64" s="73">
        <v>92669.759999999995</v>
      </c>
      <c r="S64" s="73">
        <v>9930.24</v>
      </c>
      <c r="T64" s="73">
        <v>300200</v>
      </c>
      <c r="U64" s="73">
        <v>0</v>
      </c>
      <c r="V64" s="73">
        <v>300200</v>
      </c>
      <c r="W64" s="73">
        <v>251546.05</v>
      </c>
      <c r="X64" s="73">
        <v>251546.05</v>
      </c>
      <c r="Y64" s="73">
        <v>48653.95</v>
      </c>
    </row>
    <row r="65" spans="1:25" x14ac:dyDescent="0.25">
      <c r="A65" t="s">
        <v>671</v>
      </c>
      <c r="B65" s="73">
        <v>3143.84</v>
      </c>
      <c r="C65" s="73">
        <v>0</v>
      </c>
      <c r="D65" s="73">
        <v>3143.84</v>
      </c>
      <c r="E65" s="73">
        <v>2092.41</v>
      </c>
      <c r="F65" s="73">
        <v>2092.41</v>
      </c>
      <c r="G65" s="73">
        <v>1051.43</v>
      </c>
      <c r="H65" s="73">
        <v>3554.88</v>
      </c>
      <c r="I65" s="73">
        <v>0</v>
      </c>
      <c r="J65" s="73">
        <v>3554.88</v>
      </c>
      <c r="K65" s="73">
        <v>3193.73</v>
      </c>
      <c r="L65" s="73">
        <v>3193.73</v>
      </c>
      <c r="M65" s="73">
        <v>361.15</v>
      </c>
      <c r="N65" s="73">
        <v>3706.47</v>
      </c>
      <c r="O65" s="73">
        <v>0</v>
      </c>
      <c r="P65" s="73">
        <v>3706.47</v>
      </c>
      <c r="Q65" s="73">
        <v>15112.44</v>
      </c>
      <c r="R65" s="73">
        <v>15112.44</v>
      </c>
      <c r="S65" s="73">
        <v>-11405.97</v>
      </c>
      <c r="T65" s="73">
        <v>10405.19</v>
      </c>
      <c r="U65" s="73">
        <v>0</v>
      </c>
      <c r="V65" s="73">
        <v>10405.19</v>
      </c>
      <c r="W65" s="73">
        <v>20398.580000000002</v>
      </c>
      <c r="X65" s="73">
        <v>20398.580000000002</v>
      </c>
      <c r="Y65" s="73">
        <v>-9993.39</v>
      </c>
    </row>
    <row r="66" spans="1:25" x14ac:dyDescent="0.25">
      <c r="A66" t="s">
        <v>670</v>
      </c>
      <c r="B66" s="73">
        <v>21780</v>
      </c>
      <c r="C66" s="73">
        <v>0</v>
      </c>
      <c r="D66" s="73">
        <v>21780</v>
      </c>
      <c r="E66" s="73">
        <v>17883.830000000002</v>
      </c>
      <c r="F66" s="73">
        <v>17883.830000000002</v>
      </c>
      <c r="G66" s="73">
        <v>3896.17</v>
      </c>
      <c r="H66" s="73">
        <v>19860</v>
      </c>
      <c r="I66" s="73">
        <v>0</v>
      </c>
      <c r="J66" s="73">
        <v>19860</v>
      </c>
      <c r="K66" s="73">
        <v>12030.53</v>
      </c>
      <c r="L66" s="73">
        <v>12030.53</v>
      </c>
      <c r="M66" s="73">
        <v>7829.47</v>
      </c>
      <c r="N66" s="73">
        <v>29774</v>
      </c>
      <c r="O66" s="73">
        <v>0</v>
      </c>
      <c r="P66" s="73">
        <v>29774</v>
      </c>
      <c r="Q66" s="73">
        <v>13242.51</v>
      </c>
      <c r="R66" s="73">
        <v>13242.51</v>
      </c>
      <c r="S66" s="73">
        <v>16531.490000000002</v>
      </c>
      <c r="T66" s="73">
        <v>71414</v>
      </c>
      <c r="U66" s="73">
        <v>0</v>
      </c>
      <c r="V66" s="73">
        <v>71414</v>
      </c>
      <c r="W66" s="73">
        <v>43156.87</v>
      </c>
      <c r="X66" s="73">
        <v>43156.87</v>
      </c>
      <c r="Y66" s="73">
        <v>28257.13</v>
      </c>
    </row>
    <row r="67" spans="1:25" x14ac:dyDescent="0.25">
      <c r="A67" t="s">
        <v>669</v>
      </c>
      <c r="B67" s="73">
        <v>0</v>
      </c>
      <c r="C67" s="73">
        <v>41900.160000000003</v>
      </c>
      <c r="D67" s="73">
        <v>41900.160000000003</v>
      </c>
      <c r="E67" s="73">
        <v>39001.160000000003</v>
      </c>
      <c r="F67" s="73">
        <v>39001.160000000003</v>
      </c>
      <c r="G67" s="73">
        <v>2899</v>
      </c>
      <c r="H67" s="73">
        <v>0</v>
      </c>
      <c r="I67" s="73">
        <v>0</v>
      </c>
      <c r="J67" s="73">
        <v>0</v>
      </c>
      <c r="K67" s="73">
        <v>0</v>
      </c>
      <c r="L67" s="73">
        <v>0</v>
      </c>
      <c r="M67" s="73">
        <v>0</v>
      </c>
      <c r="N67" s="73">
        <v>0</v>
      </c>
      <c r="O67" s="73">
        <v>0</v>
      </c>
      <c r="P67" s="73">
        <v>0</v>
      </c>
      <c r="Q67" s="73">
        <v>0</v>
      </c>
      <c r="R67" s="73">
        <v>0</v>
      </c>
      <c r="S67" s="73">
        <v>0</v>
      </c>
      <c r="T67" s="73">
        <v>0</v>
      </c>
      <c r="U67" s="73">
        <v>41900.160000000003</v>
      </c>
      <c r="V67" s="73">
        <v>41900.160000000003</v>
      </c>
      <c r="W67" s="73">
        <v>39001.160000000003</v>
      </c>
      <c r="X67" s="73">
        <v>39001.160000000003</v>
      </c>
      <c r="Y67" s="73">
        <v>2899</v>
      </c>
    </row>
    <row r="68" spans="1:25" x14ac:dyDescent="0.25">
      <c r="A68" t="s">
        <v>668</v>
      </c>
      <c r="B68" s="73">
        <v>1753384</v>
      </c>
      <c r="C68" s="73">
        <v>0</v>
      </c>
      <c r="D68" s="73">
        <v>1753384</v>
      </c>
      <c r="E68" s="73">
        <v>1652384</v>
      </c>
      <c r="F68" s="73">
        <v>1652384</v>
      </c>
      <c r="G68" s="73">
        <v>101000</v>
      </c>
      <c r="H68" s="73">
        <v>1643185</v>
      </c>
      <c r="I68" s="73">
        <v>0</v>
      </c>
      <c r="J68" s="73">
        <v>1643185</v>
      </c>
      <c r="K68" s="73">
        <v>1643185</v>
      </c>
      <c r="L68" s="73">
        <v>1643185</v>
      </c>
      <c r="M68" s="73">
        <v>0</v>
      </c>
      <c r="N68" s="73">
        <v>1700561</v>
      </c>
      <c r="O68" s="73">
        <v>0</v>
      </c>
      <c r="P68" s="73">
        <v>1700561</v>
      </c>
      <c r="Q68" s="73">
        <v>1700561</v>
      </c>
      <c r="R68" s="73">
        <v>1700561</v>
      </c>
      <c r="S68" s="73">
        <v>0</v>
      </c>
      <c r="T68" s="73">
        <v>5097130</v>
      </c>
      <c r="U68" s="73">
        <v>0</v>
      </c>
      <c r="V68" s="73">
        <v>5097130</v>
      </c>
      <c r="W68" s="73">
        <v>4996130</v>
      </c>
      <c r="X68" s="73">
        <v>4996130</v>
      </c>
      <c r="Y68" s="73">
        <v>101000</v>
      </c>
    </row>
    <row r="69" spans="1:25" x14ac:dyDescent="0.25">
      <c r="A69" t="s">
        <v>667</v>
      </c>
      <c r="B69" s="73">
        <v>0</v>
      </c>
      <c r="C69" s="73">
        <v>1173.2</v>
      </c>
      <c r="D69" s="73">
        <v>1173.2</v>
      </c>
      <c r="E69" s="73">
        <v>102092.03</v>
      </c>
      <c r="F69" s="73">
        <v>102092.03</v>
      </c>
      <c r="G69" s="73">
        <v>-100918.83</v>
      </c>
      <c r="H69" s="73">
        <v>101000</v>
      </c>
      <c r="I69" s="73">
        <v>0</v>
      </c>
      <c r="J69" s="73">
        <v>101000</v>
      </c>
      <c r="K69" s="73">
        <v>101000</v>
      </c>
      <c r="L69" s="73">
        <v>101000</v>
      </c>
      <c r="M69" s="73">
        <v>0</v>
      </c>
      <c r="N69" s="73">
        <v>50000</v>
      </c>
      <c r="O69" s="73">
        <v>0</v>
      </c>
      <c r="P69" s="73">
        <v>50000</v>
      </c>
      <c r="Q69" s="73">
        <v>50000</v>
      </c>
      <c r="R69" s="73">
        <v>50000</v>
      </c>
      <c r="S69" s="73">
        <v>0</v>
      </c>
      <c r="T69" s="73">
        <v>151000</v>
      </c>
      <c r="U69" s="73">
        <v>1173.2</v>
      </c>
      <c r="V69" s="73">
        <v>152173.20000000001</v>
      </c>
      <c r="W69" s="73">
        <v>253092.03</v>
      </c>
      <c r="X69" s="73">
        <v>253092.03</v>
      </c>
      <c r="Y69" s="73">
        <v>-100918.83</v>
      </c>
    </row>
    <row r="70" spans="1:25" x14ac:dyDescent="0.25">
      <c r="A70" t="s">
        <v>666</v>
      </c>
      <c r="B70" s="73">
        <v>4500</v>
      </c>
      <c r="C70" s="73">
        <v>-1945.53</v>
      </c>
      <c r="D70" s="73">
        <v>2554.4699999999998</v>
      </c>
      <c r="E70" s="73">
        <v>1719.5</v>
      </c>
      <c r="F70" s="73">
        <v>1719.5</v>
      </c>
      <c r="G70" s="73">
        <v>834.97</v>
      </c>
      <c r="H70" s="73">
        <v>4500</v>
      </c>
      <c r="I70" s="73">
        <v>3118.57</v>
      </c>
      <c r="J70" s="73">
        <v>7618.57</v>
      </c>
      <c r="K70" s="73">
        <v>7233.55</v>
      </c>
      <c r="L70" s="73">
        <v>7233.55</v>
      </c>
      <c r="M70" s="73">
        <v>385.02</v>
      </c>
      <c r="N70" s="73">
        <v>4500</v>
      </c>
      <c r="O70" s="73">
        <v>0</v>
      </c>
      <c r="P70" s="73">
        <v>4500</v>
      </c>
      <c r="Q70" s="73">
        <v>4408.2</v>
      </c>
      <c r="R70" s="73">
        <v>4408.2</v>
      </c>
      <c r="S70" s="73">
        <v>91.8</v>
      </c>
      <c r="T70" s="73">
        <v>13500</v>
      </c>
      <c r="U70" s="73">
        <v>1173.0400000000002</v>
      </c>
      <c r="V70" s="73">
        <v>14673.039999999999</v>
      </c>
      <c r="W70" s="73">
        <v>13361.25</v>
      </c>
      <c r="X70" s="73">
        <v>13361.25</v>
      </c>
      <c r="Y70" s="73">
        <v>1311.79</v>
      </c>
    </row>
    <row r="71" spans="1:25" x14ac:dyDescent="0.25">
      <c r="A71" t="s">
        <v>665</v>
      </c>
      <c r="B71" s="73">
        <v>126</v>
      </c>
      <c r="C71" s="73">
        <v>-54.47</v>
      </c>
      <c r="D71" s="73">
        <v>71.53</v>
      </c>
      <c r="E71" s="73">
        <v>48.15</v>
      </c>
      <c r="F71" s="73">
        <v>48.15</v>
      </c>
      <c r="G71" s="73">
        <v>23.38</v>
      </c>
      <c r="H71" s="73">
        <v>126</v>
      </c>
      <c r="I71" s="73">
        <v>89.3</v>
      </c>
      <c r="J71" s="73">
        <v>215.3</v>
      </c>
      <c r="K71" s="73">
        <v>202.54</v>
      </c>
      <c r="L71" s="73">
        <v>202.54</v>
      </c>
      <c r="M71" s="73">
        <v>12.76</v>
      </c>
      <c r="N71" s="73">
        <v>126</v>
      </c>
      <c r="O71" s="73">
        <v>0</v>
      </c>
      <c r="P71" s="73">
        <v>126</v>
      </c>
      <c r="Q71" s="73">
        <v>123.43</v>
      </c>
      <c r="R71" s="73">
        <v>123.43</v>
      </c>
      <c r="S71" s="73">
        <v>2.57</v>
      </c>
      <c r="T71" s="73">
        <v>378</v>
      </c>
      <c r="U71" s="73">
        <v>34.83</v>
      </c>
      <c r="V71" s="73">
        <v>412.83000000000004</v>
      </c>
      <c r="W71" s="73">
        <v>374.12</v>
      </c>
      <c r="X71" s="73">
        <v>374.12</v>
      </c>
      <c r="Y71" s="73">
        <v>38.71</v>
      </c>
    </row>
    <row r="72" spans="1:25" x14ac:dyDescent="0.25">
      <c r="A72" t="s">
        <v>664</v>
      </c>
      <c r="B72" s="73">
        <v>7200</v>
      </c>
      <c r="C72" s="73">
        <v>0</v>
      </c>
      <c r="D72" s="73">
        <v>7200</v>
      </c>
      <c r="E72" s="73">
        <v>5791.46</v>
      </c>
      <c r="F72" s="73">
        <v>5791.46</v>
      </c>
      <c r="G72" s="73">
        <v>1408.54</v>
      </c>
      <c r="H72" s="73">
        <v>7800</v>
      </c>
      <c r="I72" s="73">
        <v>0</v>
      </c>
      <c r="J72" s="73">
        <v>7800</v>
      </c>
      <c r="K72" s="73">
        <v>5567.22</v>
      </c>
      <c r="L72" s="73">
        <v>5567.22</v>
      </c>
      <c r="M72" s="73">
        <v>2232.7800000000002</v>
      </c>
      <c r="N72" s="73">
        <v>7800</v>
      </c>
      <c r="O72" s="73">
        <v>0</v>
      </c>
      <c r="P72" s="73">
        <v>7800</v>
      </c>
      <c r="Q72" s="73">
        <v>7062.21</v>
      </c>
      <c r="R72" s="73">
        <v>7062.21</v>
      </c>
      <c r="S72" s="73">
        <v>737.79</v>
      </c>
      <c r="T72" s="73">
        <v>22800</v>
      </c>
      <c r="U72" s="73">
        <v>0</v>
      </c>
      <c r="V72" s="73">
        <v>22800</v>
      </c>
      <c r="W72" s="73">
        <v>18420.89</v>
      </c>
      <c r="X72" s="73">
        <v>18420.89</v>
      </c>
      <c r="Y72" s="73">
        <v>4379.1100000000006</v>
      </c>
    </row>
    <row r="73" spans="1:25" x14ac:dyDescent="0.25">
      <c r="A73" t="s">
        <v>663</v>
      </c>
      <c r="B73" s="73">
        <v>201.6</v>
      </c>
      <c r="C73" s="73">
        <v>0</v>
      </c>
      <c r="D73" s="73">
        <v>201.6</v>
      </c>
      <c r="E73" s="73">
        <v>162.16999999999999</v>
      </c>
      <c r="F73" s="73">
        <v>162.16999999999999</v>
      </c>
      <c r="G73" s="73">
        <v>39.43</v>
      </c>
      <c r="H73" s="73">
        <v>218.4</v>
      </c>
      <c r="I73" s="73">
        <v>0</v>
      </c>
      <c r="J73" s="73">
        <v>218.4</v>
      </c>
      <c r="K73" s="73">
        <v>155.88</v>
      </c>
      <c r="L73" s="73">
        <v>155.88</v>
      </c>
      <c r="M73" s="73">
        <v>62.52</v>
      </c>
      <c r="N73" s="73">
        <v>218.4</v>
      </c>
      <c r="O73" s="73">
        <v>0</v>
      </c>
      <c r="P73" s="73">
        <v>218.4</v>
      </c>
      <c r="Q73" s="73">
        <v>697.75</v>
      </c>
      <c r="R73" s="73">
        <v>697.75</v>
      </c>
      <c r="S73" s="73">
        <v>-479.35</v>
      </c>
      <c r="T73" s="73">
        <v>638.4</v>
      </c>
      <c r="U73" s="73">
        <v>0</v>
      </c>
      <c r="V73" s="73">
        <v>638.4</v>
      </c>
      <c r="W73" s="73">
        <v>1015.8</v>
      </c>
      <c r="X73" s="73">
        <v>1015.8</v>
      </c>
      <c r="Y73" s="73">
        <v>-377.40000000000003</v>
      </c>
    </row>
    <row r="74" spans="1:25" x14ac:dyDescent="0.25">
      <c r="A74" t="s">
        <v>662</v>
      </c>
      <c r="B74" s="73">
        <v>105835</v>
      </c>
      <c r="C74" s="73">
        <v>-1966.5</v>
      </c>
      <c r="D74" s="73">
        <v>103868.5</v>
      </c>
      <c r="E74" s="73">
        <v>73761.649999999994</v>
      </c>
      <c r="F74" s="73">
        <v>81088.649999999994</v>
      </c>
      <c r="G74" s="73">
        <v>22779.85</v>
      </c>
      <c r="H74" s="73">
        <v>107500</v>
      </c>
      <c r="I74" s="73">
        <v>-60.42</v>
      </c>
      <c r="J74" s="73">
        <v>107439.58</v>
      </c>
      <c r="K74" s="73">
        <v>79103.710000000006</v>
      </c>
      <c r="L74" s="73">
        <v>77753.710000000006</v>
      </c>
      <c r="M74" s="73">
        <v>29685.87</v>
      </c>
      <c r="N74" s="73">
        <v>138260</v>
      </c>
      <c r="O74" s="73">
        <v>0</v>
      </c>
      <c r="P74" s="73">
        <v>138260</v>
      </c>
      <c r="Q74" s="73">
        <v>118940.68</v>
      </c>
      <c r="R74" s="73">
        <v>118940.68</v>
      </c>
      <c r="S74" s="73">
        <v>19319.32</v>
      </c>
      <c r="T74" s="73">
        <v>351595</v>
      </c>
      <c r="U74" s="73">
        <v>-2026.92</v>
      </c>
      <c r="V74" s="73">
        <v>349568.08</v>
      </c>
      <c r="W74" s="73">
        <v>271806.03999999998</v>
      </c>
      <c r="X74" s="73">
        <v>277783.03999999998</v>
      </c>
      <c r="Y74" s="73">
        <v>71785.040000000008</v>
      </c>
    </row>
    <row r="75" spans="1:25" x14ac:dyDescent="0.25">
      <c r="A75" t="s">
        <v>661</v>
      </c>
      <c r="B75" s="73">
        <v>2963.38</v>
      </c>
      <c r="C75" s="73">
        <v>0</v>
      </c>
      <c r="D75" s="73">
        <v>2963.38</v>
      </c>
      <c r="E75" s="73">
        <v>2117.36</v>
      </c>
      <c r="F75" s="73">
        <v>2117.36</v>
      </c>
      <c r="G75" s="73">
        <v>846.02</v>
      </c>
      <c r="H75" s="73">
        <v>3061.41</v>
      </c>
      <c r="I75" s="73">
        <v>0</v>
      </c>
      <c r="J75" s="73">
        <v>3061.41</v>
      </c>
      <c r="K75" s="73">
        <v>2262.5300000000002</v>
      </c>
      <c r="L75" s="73">
        <v>2262.5300000000002</v>
      </c>
      <c r="M75" s="73">
        <v>798.88</v>
      </c>
      <c r="N75" s="73">
        <v>3995.71</v>
      </c>
      <c r="O75" s="73">
        <v>0</v>
      </c>
      <c r="P75" s="73">
        <v>3995.71</v>
      </c>
      <c r="Q75" s="73">
        <v>3400.65</v>
      </c>
      <c r="R75" s="73">
        <v>3400.65</v>
      </c>
      <c r="S75" s="73">
        <v>595.05999999999995</v>
      </c>
      <c r="T75" s="73">
        <v>10020.5</v>
      </c>
      <c r="U75" s="73">
        <v>0</v>
      </c>
      <c r="V75" s="73">
        <v>10020.5</v>
      </c>
      <c r="W75" s="73">
        <v>7780.5400000000009</v>
      </c>
      <c r="X75" s="73">
        <v>7780.5400000000009</v>
      </c>
      <c r="Y75" s="73">
        <v>2239.96</v>
      </c>
    </row>
    <row r="76" spans="1:25" x14ac:dyDescent="0.25">
      <c r="A76" t="s">
        <v>660</v>
      </c>
      <c r="B76" s="73">
        <v>0</v>
      </c>
      <c r="C76" s="73">
        <v>1966.5</v>
      </c>
      <c r="D76" s="73">
        <v>1966.5</v>
      </c>
      <c r="E76" s="73">
        <v>1858.5</v>
      </c>
      <c r="F76" s="73">
        <v>1858.5</v>
      </c>
      <c r="G76" s="73">
        <v>108</v>
      </c>
      <c r="H76" s="73">
        <v>1836</v>
      </c>
      <c r="I76" s="73">
        <v>60.42</v>
      </c>
      <c r="J76" s="73">
        <v>1896.42</v>
      </c>
      <c r="K76" s="73">
        <v>1701</v>
      </c>
      <c r="L76" s="73">
        <v>1701</v>
      </c>
      <c r="M76" s="73">
        <v>195.42</v>
      </c>
      <c r="N76" s="73">
        <v>4444</v>
      </c>
      <c r="O76" s="73">
        <v>0</v>
      </c>
      <c r="P76" s="73">
        <v>4444</v>
      </c>
      <c r="Q76" s="73">
        <v>2510.75</v>
      </c>
      <c r="R76" s="73">
        <v>2510.75</v>
      </c>
      <c r="S76" s="73">
        <v>1933.25</v>
      </c>
      <c r="T76" s="73">
        <v>6280</v>
      </c>
      <c r="U76" s="73">
        <v>2026.92</v>
      </c>
      <c r="V76" s="73">
        <v>8306.92</v>
      </c>
      <c r="W76" s="73">
        <v>6070.25</v>
      </c>
      <c r="X76" s="73">
        <v>6070.25</v>
      </c>
      <c r="Y76" s="73">
        <v>2236.67</v>
      </c>
    </row>
    <row r="77" spans="1:25" x14ac:dyDescent="0.25">
      <c r="A77" t="s">
        <v>659</v>
      </c>
      <c r="B77" s="73">
        <v>2188</v>
      </c>
      <c r="C77" s="73">
        <v>27227.63</v>
      </c>
      <c r="D77" s="73">
        <v>29415.63</v>
      </c>
      <c r="E77" s="73">
        <v>28440.51</v>
      </c>
      <c r="F77" s="73">
        <v>28440.51</v>
      </c>
      <c r="G77" s="73">
        <v>975.12</v>
      </c>
      <c r="H77" s="73">
        <v>4400</v>
      </c>
      <c r="I77" s="73">
        <v>-972.76</v>
      </c>
      <c r="J77" s="73">
        <v>3427.24</v>
      </c>
      <c r="K77" s="73">
        <v>1040.25</v>
      </c>
      <c r="L77" s="73">
        <v>1040.25</v>
      </c>
      <c r="M77" s="73">
        <v>2386.9899999999998</v>
      </c>
      <c r="N77" s="73">
        <v>4000</v>
      </c>
      <c r="O77" s="73">
        <v>0</v>
      </c>
      <c r="P77" s="73">
        <v>4000</v>
      </c>
      <c r="Q77" s="73">
        <v>1967.32</v>
      </c>
      <c r="R77" s="73">
        <v>1967.32</v>
      </c>
      <c r="S77" s="73">
        <v>2032.68</v>
      </c>
      <c r="T77" s="73">
        <v>10588</v>
      </c>
      <c r="U77" s="73">
        <v>26254.870000000003</v>
      </c>
      <c r="V77" s="73">
        <v>36842.870000000003</v>
      </c>
      <c r="W77" s="73">
        <v>31448.079999999998</v>
      </c>
      <c r="X77" s="73">
        <v>31448.079999999998</v>
      </c>
      <c r="Y77" s="73">
        <v>5394.79</v>
      </c>
    </row>
    <row r="78" spans="1:25" x14ac:dyDescent="0.25">
      <c r="A78" t="s">
        <v>658</v>
      </c>
      <c r="B78" s="73">
        <v>204.62</v>
      </c>
      <c r="C78" s="73">
        <v>762.37</v>
      </c>
      <c r="D78" s="73">
        <v>966.99</v>
      </c>
      <c r="E78" s="73">
        <v>913.43</v>
      </c>
      <c r="F78" s="73">
        <v>913.43</v>
      </c>
      <c r="G78" s="73">
        <v>53.56</v>
      </c>
      <c r="H78" s="73">
        <v>388.53</v>
      </c>
      <c r="I78" s="73">
        <v>-55.24</v>
      </c>
      <c r="J78" s="73">
        <v>333.29</v>
      </c>
      <c r="K78" s="73">
        <v>236.86</v>
      </c>
      <c r="L78" s="73">
        <v>236.86</v>
      </c>
      <c r="M78" s="73">
        <v>96.43</v>
      </c>
      <c r="N78" s="73">
        <v>411.24</v>
      </c>
      <c r="O78" s="73">
        <v>0</v>
      </c>
      <c r="P78" s="73">
        <v>411.24</v>
      </c>
      <c r="Q78" s="73">
        <v>2257.87</v>
      </c>
      <c r="R78" s="73">
        <v>2257.87</v>
      </c>
      <c r="S78" s="73">
        <v>-1846.63</v>
      </c>
      <c r="T78" s="73">
        <v>1004.39</v>
      </c>
      <c r="U78" s="73">
        <v>707.13</v>
      </c>
      <c r="V78" s="73">
        <v>1711.52</v>
      </c>
      <c r="W78" s="73">
        <v>3408.16</v>
      </c>
      <c r="X78" s="73">
        <v>3408.16</v>
      </c>
      <c r="Y78" s="73">
        <v>-1696.64</v>
      </c>
    </row>
    <row r="79" spans="1:25" x14ac:dyDescent="0.25">
      <c r="A79" t="s">
        <v>657</v>
      </c>
      <c r="B79" s="73">
        <v>5120</v>
      </c>
      <c r="C79" s="73">
        <v>0</v>
      </c>
      <c r="D79" s="73">
        <v>5120</v>
      </c>
      <c r="E79" s="73">
        <v>4182.13</v>
      </c>
      <c r="F79" s="73">
        <v>4182.13</v>
      </c>
      <c r="G79" s="73">
        <v>937.87</v>
      </c>
      <c r="H79" s="73">
        <v>9476</v>
      </c>
      <c r="I79" s="73">
        <v>-1000</v>
      </c>
      <c r="J79" s="73">
        <v>8476</v>
      </c>
      <c r="K79" s="73">
        <v>7418.81</v>
      </c>
      <c r="L79" s="73">
        <v>7418.81</v>
      </c>
      <c r="M79" s="73">
        <v>1057.19</v>
      </c>
      <c r="N79" s="73">
        <v>10687</v>
      </c>
      <c r="O79" s="73">
        <v>0</v>
      </c>
      <c r="P79" s="73">
        <v>10687</v>
      </c>
      <c r="Q79" s="73">
        <v>7242.52</v>
      </c>
      <c r="R79" s="73">
        <v>7242.52</v>
      </c>
      <c r="S79" s="73">
        <v>3444.48</v>
      </c>
      <c r="T79" s="73">
        <v>25283</v>
      </c>
      <c r="U79" s="73">
        <v>-1000</v>
      </c>
      <c r="V79" s="73">
        <v>24283</v>
      </c>
      <c r="W79" s="73">
        <v>18843.46</v>
      </c>
      <c r="X79" s="73">
        <v>18843.46</v>
      </c>
      <c r="Y79" s="73">
        <v>5439.54</v>
      </c>
    </row>
    <row r="80" spans="1:25" x14ac:dyDescent="0.25">
      <c r="A80" t="s">
        <v>656</v>
      </c>
      <c r="B80" s="73">
        <v>5000</v>
      </c>
      <c r="C80" s="73">
        <v>9727.6200000000008</v>
      </c>
      <c r="D80" s="73">
        <v>14727.62</v>
      </c>
      <c r="E80" s="73">
        <v>7014.08</v>
      </c>
      <c r="F80" s="73">
        <v>7014.08</v>
      </c>
      <c r="G80" s="73">
        <v>7713.54</v>
      </c>
      <c r="H80" s="73">
        <v>5000</v>
      </c>
      <c r="I80" s="73">
        <v>2000</v>
      </c>
      <c r="J80" s="73">
        <v>7000</v>
      </c>
      <c r="K80" s="73">
        <v>5594.73</v>
      </c>
      <c r="L80" s="73">
        <v>5594.73</v>
      </c>
      <c r="M80" s="73">
        <v>1405.27</v>
      </c>
      <c r="N80" s="73">
        <v>10000</v>
      </c>
      <c r="O80" s="73">
        <v>0</v>
      </c>
      <c r="P80" s="73">
        <v>10000</v>
      </c>
      <c r="Q80" s="73">
        <v>6464.34</v>
      </c>
      <c r="R80" s="73">
        <v>6464.34</v>
      </c>
      <c r="S80" s="73">
        <v>3535.66</v>
      </c>
      <c r="T80" s="73">
        <v>20000</v>
      </c>
      <c r="U80" s="73">
        <v>11727.62</v>
      </c>
      <c r="V80" s="73">
        <v>31727.620000000003</v>
      </c>
      <c r="W80" s="73">
        <v>19073.150000000001</v>
      </c>
      <c r="X80" s="73">
        <v>19073.150000000001</v>
      </c>
      <c r="Y80" s="73">
        <v>12654.47</v>
      </c>
    </row>
    <row r="81" spans="1:25" x14ac:dyDescent="0.25">
      <c r="A81" t="s">
        <v>655</v>
      </c>
      <c r="B81" s="73">
        <v>140</v>
      </c>
      <c r="C81" s="73">
        <v>272.38</v>
      </c>
      <c r="D81" s="73">
        <v>412.38</v>
      </c>
      <c r="E81" s="73">
        <v>196.39</v>
      </c>
      <c r="F81" s="73">
        <v>196.39</v>
      </c>
      <c r="G81" s="73">
        <v>215.99</v>
      </c>
      <c r="H81" s="73">
        <v>140</v>
      </c>
      <c r="I81" s="73">
        <v>56</v>
      </c>
      <c r="J81" s="73">
        <v>196</v>
      </c>
      <c r="K81" s="73">
        <v>156.65</v>
      </c>
      <c r="L81" s="73">
        <v>156.65</v>
      </c>
      <c r="M81" s="73">
        <v>39.35</v>
      </c>
      <c r="N81" s="73">
        <v>280</v>
      </c>
      <c r="O81" s="73">
        <v>0</v>
      </c>
      <c r="P81" s="73">
        <v>280</v>
      </c>
      <c r="Q81" s="73">
        <v>180.99</v>
      </c>
      <c r="R81" s="73">
        <v>180.99</v>
      </c>
      <c r="S81" s="73">
        <v>99.01</v>
      </c>
      <c r="T81" s="73">
        <v>560</v>
      </c>
      <c r="U81" s="73">
        <v>328.38</v>
      </c>
      <c r="V81" s="73">
        <v>888.38</v>
      </c>
      <c r="W81" s="73">
        <v>534.03</v>
      </c>
      <c r="X81" s="73">
        <v>534.03</v>
      </c>
      <c r="Y81" s="73">
        <v>354.35</v>
      </c>
    </row>
    <row r="82" spans="1:25" x14ac:dyDescent="0.25">
      <c r="A82" t="s">
        <v>654</v>
      </c>
      <c r="B82" s="73">
        <v>19615</v>
      </c>
      <c r="C82" s="73">
        <v>0</v>
      </c>
      <c r="D82" s="73">
        <v>19615</v>
      </c>
      <c r="E82" s="73">
        <v>13094.26</v>
      </c>
      <c r="F82" s="73">
        <v>13094.26</v>
      </c>
      <c r="G82" s="73">
        <v>6520.74</v>
      </c>
      <c r="H82" s="73">
        <v>19615</v>
      </c>
      <c r="I82" s="73">
        <v>0</v>
      </c>
      <c r="J82" s="73">
        <v>19615</v>
      </c>
      <c r="K82" s="73">
        <v>17262.64</v>
      </c>
      <c r="L82" s="73">
        <v>17262.64</v>
      </c>
      <c r="M82" s="73">
        <v>2352.36</v>
      </c>
      <c r="N82" s="73">
        <v>13940</v>
      </c>
      <c r="O82" s="73">
        <v>0</v>
      </c>
      <c r="P82" s="73">
        <v>13940</v>
      </c>
      <c r="Q82" s="73">
        <v>9939.92</v>
      </c>
      <c r="R82" s="73">
        <v>9939.92</v>
      </c>
      <c r="S82" s="73">
        <v>4000.08</v>
      </c>
      <c r="T82" s="73">
        <v>53170</v>
      </c>
      <c r="U82" s="73">
        <v>0</v>
      </c>
      <c r="V82" s="73">
        <v>53170</v>
      </c>
      <c r="W82" s="73">
        <v>40296.82</v>
      </c>
      <c r="X82" s="73">
        <v>40296.82</v>
      </c>
      <c r="Y82" s="73">
        <v>12873.18</v>
      </c>
    </row>
    <row r="83" spans="1:25" x14ac:dyDescent="0.25">
      <c r="A83" t="s">
        <v>653</v>
      </c>
      <c r="B83" s="73">
        <v>549.22</v>
      </c>
      <c r="C83" s="73">
        <v>0</v>
      </c>
      <c r="D83" s="73">
        <v>549.22</v>
      </c>
      <c r="E83" s="73">
        <v>366.64</v>
      </c>
      <c r="F83" s="73">
        <v>366.64</v>
      </c>
      <c r="G83" s="73">
        <v>182.58</v>
      </c>
      <c r="H83" s="73">
        <v>549.22</v>
      </c>
      <c r="I83" s="73">
        <v>0</v>
      </c>
      <c r="J83" s="73">
        <v>549.22</v>
      </c>
      <c r="K83" s="73">
        <v>483.35</v>
      </c>
      <c r="L83" s="73">
        <v>483.35</v>
      </c>
      <c r="M83" s="73">
        <v>65.87</v>
      </c>
      <c r="N83" s="73">
        <v>390.32</v>
      </c>
      <c r="O83" s="73">
        <v>0</v>
      </c>
      <c r="P83" s="73">
        <v>390.32</v>
      </c>
      <c r="Q83" s="73">
        <v>278.33</v>
      </c>
      <c r="R83" s="73">
        <v>278.33</v>
      </c>
      <c r="S83" s="73">
        <v>111.99</v>
      </c>
      <c r="T83" s="73">
        <v>1488.76</v>
      </c>
      <c r="U83" s="73">
        <v>0</v>
      </c>
      <c r="V83" s="73">
        <v>1488.76</v>
      </c>
      <c r="W83" s="73">
        <v>1128.32</v>
      </c>
      <c r="X83" s="73">
        <v>1128.32</v>
      </c>
      <c r="Y83" s="73">
        <v>360.44</v>
      </c>
    </row>
    <row r="84" spans="1:25" x14ac:dyDescent="0.25">
      <c r="A84" t="s">
        <v>652</v>
      </c>
      <c r="B84" s="73">
        <v>20700</v>
      </c>
      <c r="C84" s="73">
        <v>0</v>
      </c>
      <c r="D84" s="73">
        <v>20700</v>
      </c>
      <c r="E84" s="73">
        <v>13955.09</v>
      </c>
      <c r="F84" s="73">
        <v>13955.09</v>
      </c>
      <c r="G84" s="73">
        <v>6744.91</v>
      </c>
      <c r="H84" s="73">
        <v>24800</v>
      </c>
      <c r="I84" s="73">
        <v>13700.39</v>
      </c>
      <c r="J84" s="73">
        <v>38500.39</v>
      </c>
      <c r="K84" s="73">
        <v>31965</v>
      </c>
      <c r="L84" s="73">
        <v>31965</v>
      </c>
      <c r="M84" s="73">
        <v>6535.39</v>
      </c>
      <c r="N84" s="73">
        <v>25100</v>
      </c>
      <c r="O84" s="73">
        <v>-2500</v>
      </c>
      <c r="P84" s="73">
        <v>22600</v>
      </c>
      <c r="Q84" s="73">
        <v>19775.86</v>
      </c>
      <c r="R84" s="73">
        <v>19775.86</v>
      </c>
      <c r="S84" s="73">
        <v>2824.14</v>
      </c>
      <c r="T84" s="73">
        <v>70600</v>
      </c>
      <c r="U84" s="73">
        <v>11200.39</v>
      </c>
      <c r="V84" s="73">
        <v>81800.39</v>
      </c>
      <c r="W84" s="73">
        <v>65695.95</v>
      </c>
      <c r="X84" s="73">
        <v>65695.95</v>
      </c>
      <c r="Y84" s="73">
        <v>16104.439999999999</v>
      </c>
    </row>
    <row r="85" spans="1:25" x14ac:dyDescent="0.25">
      <c r="A85" t="s">
        <v>651</v>
      </c>
      <c r="B85" s="73">
        <v>579.6</v>
      </c>
      <c r="C85" s="73">
        <v>0</v>
      </c>
      <c r="D85" s="73">
        <v>579.6</v>
      </c>
      <c r="E85" s="73">
        <v>390.75</v>
      </c>
      <c r="F85" s="73">
        <v>390.75</v>
      </c>
      <c r="G85" s="73">
        <v>188.85</v>
      </c>
      <c r="H85" s="73">
        <v>694.4</v>
      </c>
      <c r="I85" s="73">
        <v>383.61</v>
      </c>
      <c r="J85" s="73">
        <v>1078.01</v>
      </c>
      <c r="K85" s="73">
        <v>895.02</v>
      </c>
      <c r="L85" s="73">
        <v>895.02</v>
      </c>
      <c r="M85" s="73">
        <v>182.99</v>
      </c>
      <c r="N85" s="73">
        <v>702.8</v>
      </c>
      <c r="O85" s="73">
        <v>0</v>
      </c>
      <c r="P85" s="73">
        <v>702.8</v>
      </c>
      <c r="Q85" s="73">
        <v>1553.71</v>
      </c>
      <c r="R85" s="73">
        <v>1553.71</v>
      </c>
      <c r="S85" s="73">
        <v>-850.91</v>
      </c>
      <c r="T85" s="73">
        <v>1976.8</v>
      </c>
      <c r="U85" s="73">
        <v>383.61</v>
      </c>
      <c r="V85" s="73">
        <v>2360.41</v>
      </c>
      <c r="W85" s="73">
        <v>2839.48</v>
      </c>
      <c r="X85" s="73">
        <v>2839.48</v>
      </c>
      <c r="Y85" s="73">
        <v>-479.06999999999994</v>
      </c>
    </row>
    <row r="86" spans="1:25" x14ac:dyDescent="0.25">
      <c r="A86" t="s">
        <v>650</v>
      </c>
      <c r="B86" s="73">
        <v>12000</v>
      </c>
      <c r="C86" s="73">
        <v>0</v>
      </c>
      <c r="D86" s="73">
        <v>12000</v>
      </c>
      <c r="E86" s="73">
        <v>8758.24</v>
      </c>
      <c r="F86" s="73">
        <v>8758.24</v>
      </c>
      <c r="G86" s="73">
        <v>3241.76</v>
      </c>
      <c r="H86" s="73">
        <v>14930</v>
      </c>
      <c r="I86" s="73">
        <v>0</v>
      </c>
      <c r="J86" s="73">
        <v>14930</v>
      </c>
      <c r="K86" s="73">
        <v>13020.36</v>
      </c>
      <c r="L86" s="73">
        <v>13020.36</v>
      </c>
      <c r="M86" s="73">
        <v>1909.64</v>
      </c>
      <c r="N86" s="73">
        <v>20420</v>
      </c>
      <c r="O86" s="73">
        <v>612.67999999999995</v>
      </c>
      <c r="P86" s="73">
        <v>21032.68</v>
      </c>
      <c r="Q86" s="73">
        <v>21211.07</v>
      </c>
      <c r="R86" s="73">
        <v>21211.07</v>
      </c>
      <c r="S86" s="73">
        <v>-178.39</v>
      </c>
      <c r="T86" s="73">
        <v>47350</v>
      </c>
      <c r="U86" s="73">
        <v>612.67999999999995</v>
      </c>
      <c r="V86" s="73">
        <v>47962.68</v>
      </c>
      <c r="W86" s="73">
        <v>42989.67</v>
      </c>
      <c r="X86" s="73">
        <v>42989.67</v>
      </c>
      <c r="Y86" s="73">
        <v>4973.01</v>
      </c>
    </row>
    <row r="87" spans="1:25" x14ac:dyDescent="0.25">
      <c r="A87" t="s">
        <v>649</v>
      </c>
      <c r="B87" s="73">
        <v>336</v>
      </c>
      <c r="C87" s="73">
        <v>0</v>
      </c>
      <c r="D87" s="73">
        <v>336</v>
      </c>
      <c r="E87" s="73">
        <v>245.23</v>
      </c>
      <c r="F87" s="73">
        <v>245.23</v>
      </c>
      <c r="G87" s="73">
        <v>90.77</v>
      </c>
      <c r="H87" s="73">
        <v>418.04</v>
      </c>
      <c r="I87" s="73">
        <v>0</v>
      </c>
      <c r="J87" s="73">
        <v>418.04</v>
      </c>
      <c r="K87" s="73">
        <v>364.57</v>
      </c>
      <c r="L87" s="73">
        <v>364.57</v>
      </c>
      <c r="M87" s="73">
        <v>53.47</v>
      </c>
      <c r="N87" s="73">
        <v>2461.16</v>
      </c>
      <c r="O87" s="73">
        <v>0</v>
      </c>
      <c r="P87" s="73">
        <v>2461.16</v>
      </c>
      <c r="Q87" s="73">
        <v>1973.61</v>
      </c>
      <c r="R87" s="73">
        <v>1973.61</v>
      </c>
      <c r="S87" s="73">
        <v>487.55</v>
      </c>
      <c r="T87" s="73">
        <v>3215.2</v>
      </c>
      <c r="U87" s="73">
        <v>0</v>
      </c>
      <c r="V87" s="73">
        <v>3215.2</v>
      </c>
      <c r="W87" s="73">
        <v>2583.41</v>
      </c>
      <c r="X87" s="73">
        <v>2583.41</v>
      </c>
      <c r="Y87" s="73">
        <v>631.79</v>
      </c>
    </row>
    <row r="88" spans="1:25" x14ac:dyDescent="0.25">
      <c r="A88" t="s">
        <v>742</v>
      </c>
      <c r="B88" s="73"/>
      <c r="C88" s="73"/>
      <c r="D88" s="73"/>
      <c r="E88" s="73"/>
      <c r="F88" s="73"/>
      <c r="G88" s="73"/>
      <c r="H88" s="73">
        <v>0</v>
      </c>
      <c r="I88" s="73">
        <v>0</v>
      </c>
      <c r="J88" s="73">
        <v>0</v>
      </c>
      <c r="K88" s="73">
        <v>0</v>
      </c>
      <c r="L88" s="73">
        <v>0</v>
      </c>
      <c r="M88" s="73">
        <v>0</v>
      </c>
      <c r="N88" s="73">
        <v>57968.4</v>
      </c>
      <c r="O88" s="73">
        <v>-612.67999999999995</v>
      </c>
      <c r="P88" s="73">
        <v>57355.72</v>
      </c>
      <c r="Q88" s="73">
        <v>43686.76</v>
      </c>
      <c r="R88" s="73">
        <v>43686.76</v>
      </c>
      <c r="S88" s="73">
        <v>13668.96</v>
      </c>
      <c r="T88" s="73">
        <v>57968.4</v>
      </c>
      <c r="U88" s="73">
        <v>-612.67999999999995</v>
      </c>
      <c r="V88" s="73">
        <v>57355.72</v>
      </c>
      <c r="W88" s="73">
        <v>43686.76</v>
      </c>
      <c r="X88" s="73">
        <v>43686.76</v>
      </c>
      <c r="Y88" s="73">
        <v>13668.96</v>
      </c>
    </row>
    <row r="89" spans="1:25" x14ac:dyDescent="0.25">
      <c r="A89" t="s">
        <v>648</v>
      </c>
      <c r="B89" s="73">
        <v>31900</v>
      </c>
      <c r="C89" s="73">
        <v>0</v>
      </c>
      <c r="D89" s="73">
        <v>31900</v>
      </c>
      <c r="E89" s="73">
        <v>31279.34</v>
      </c>
      <c r="F89" s="73">
        <v>31279.34</v>
      </c>
      <c r="G89" s="73">
        <v>620.66</v>
      </c>
      <c r="H89" s="73">
        <v>31900</v>
      </c>
      <c r="I89" s="73">
        <v>4145.53</v>
      </c>
      <c r="J89" s="73">
        <v>36045.53</v>
      </c>
      <c r="K89" s="73">
        <v>34482.080000000002</v>
      </c>
      <c r="L89" s="73">
        <v>34482.080000000002</v>
      </c>
      <c r="M89" s="73">
        <v>1563.45</v>
      </c>
      <c r="N89" s="73">
        <v>35500</v>
      </c>
      <c r="O89" s="73">
        <v>0</v>
      </c>
      <c r="P89" s="73">
        <v>35500</v>
      </c>
      <c r="Q89" s="73">
        <v>33071.919999999998</v>
      </c>
      <c r="R89" s="73">
        <v>33173.629999999997</v>
      </c>
      <c r="S89" s="73">
        <v>2326.37</v>
      </c>
      <c r="T89" s="73">
        <v>99300</v>
      </c>
      <c r="U89" s="73">
        <v>4145.53</v>
      </c>
      <c r="V89" s="73">
        <v>103445.53</v>
      </c>
      <c r="W89" s="73">
        <v>98833.34</v>
      </c>
      <c r="X89" s="73">
        <v>98935.049999999988</v>
      </c>
      <c r="Y89" s="73">
        <v>4510.4799999999996</v>
      </c>
    </row>
    <row r="90" spans="1:25" x14ac:dyDescent="0.25">
      <c r="A90" t="s">
        <v>647</v>
      </c>
      <c r="B90" s="73">
        <v>1449.36</v>
      </c>
      <c r="C90" s="73">
        <v>0</v>
      </c>
      <c r="D90" s="73">
        <v>1449.36</v>
      </c>
      <c r="E90" s="73">
        <v>1279.72</v>
      </c>
      <c r="F90" s="73">
        <v>1279.72</v>
      </c>
      <c r="G90" s="73">
        <v>169.64</v>
      </c>
      <c r="H90" s="73">
        <v>1422.37</v>
      </c>
      <c r="I90" s="73">
        <v>152.47</v>
      </c>
      <c r="J90" s="73">
        <v>1574.84</v>
      </c>
      <c r="K90" s="73">
        <v>1192.1099999999999</v>
      </c>
      <c r="L90" s="73">
        <v>1192.1099999999999</v>
      </c>
      <c r="M90" s="73">
        <v>382.73</v>
      </c>
      <c r="N90" s="73">
        <v>1656.2</v>
      </c>
      <c r="O90" s="73">
        <v>0</v>
      </c>
      <c r="P90" s="73">
        <v>1656.2</v>
      </c>
      <c r="Q90" s="73">
        <v>8959.5</v>
      </c>
      <c r="R90" s="73">
        <v>8959.5</v>
      </c>
      <c r="S90" s="73">
        <v>-7303.3</v>
      </c>
      <c r="T90" s="73">
        <v>4527.9299999999994</v>
      </c>
      <c r="U90" s="73">
        <v>152.47</v>
      </c>
      <c r="V90" s="73">
        <v>4680.3999999999996</v>
      </c>
      <c r="W90" s="73">
        <v>11431.33</v>
      </c>
      <c r="X90" s="73">
        <v>11431.33</v>
      </c>
      <c r="Y90" s="73">
        <v>-6750.93</v>
      </c>
    </row>
    <row r="91" spans="1:25" x14ac:dyDescent="0.25">
      <c r="A91" t="s">
        <v>646</v>
      </c>
      <c r="B91" s="73">
        <v>19863</v>
      </c>
      <c r="C91" s="73">
        <v>0</v>
      </c>
      <c r="D91" s="73">
        <v>19863</v>
      </c>
      <c r="E91" s="73">
        <v>14424.92</v>
      </c>
      <c r="F91" s="73">
        <v>14424.92</v>
      </c>
      <c r="G91" s="73">
        <v>5438.08</v>
      </c>
      <c r="H91" s="73">
        <v>18899</v>
      </c>
      <c r="I91" s="73">
        <v>-4000</v>
      </c>
      <c r="J91" s="73">
        <v>14899</v>
      </c>
      <c r="K91" s="73">
        <v>8093.29</v>
      </c>
      <c r="L91" s="73">
        <v>8093.29</v>
      </c>
      <c r="M91" s="73">
        <v>6805.71</v>
      </c>
      <c r="N91" s="73">
        <v>23650</v>
      </c>
      <c r="O91" s="73">
        <v>0</v>
      </c>
      <c r="P91" s="73">
        <v>23650</v>
      </c>
      <c r="Q91" s="73">
        <v>13560.25</v>
      </c>
      <c r="R91" s="73">
        <v>13560.25</v>
      </c>
      <c r="S91" s="73">
        <v>10089.75</v>
      </c>
      <c r="T91" s="73">
        <v>62412</v>
      </c>
      <c r="U91" s="73">
        <v>-4000</v>
      </c>
      <c r="V91" s="73">
        <v>58412</v>
      </c>
      <c r="W91" s="73">
        <v>36078.46</v>
      </c>
      <c r="X91" s="73">
        <v>36078.46</v>
      </c>
      <c r="Y91" s="73">
        <v>22333.54</v>
      </c>
    </row>
    <row r="92" spans="1:25" x14ac:dyDescent="0.25">
      <c r="A92" t="s">
        <v>645</v>
      </c>
      <c r="B92" s="73">
        <v>4000</v>
      </c>
      <c r="C92" s="73">
        <v>0</v>
      </c>
      <c r="D92" s="73">
        <v>4000</v>
      </c>
      <c r="E92" s="73">
        <v>2156.1799999999998</v>
      </c>
      <c r="F92" s="73">
        <v>2156.1799999999998</v>
      </c>
      <c r="G92" s="73">
        <v>1843.82</v>
      </c>
      <c r="H92" s="73">
        <v>7000</v>
      </c>
      <c r="I92" s="73">
        <v>-2918.29</v>
      </c>
      <c r="J92" s="73">
        <v>4081.71</v>
      </c>
      <c r="K92" s="73">
        <v>0</v>
      </c>
      <c r="L92" s="73">
        <v>0</v>
      </c>
      <c r="M92" s="73">
        <v>4081.71</v>
      </c>
      <c r="N92" s="73">
        <v>5790.09</v>
      </c>
      <c r="O92" s="73">
        <v>0</v>
      </c>
      <c r="P92" s="73">
        <v>5790.09</v>
      </c>
      <c r="Q92" s="73">
        <v>2352.83</v>
      </c>
      <c r="R92" s="73">
        <v>2352.83</v>
      </c>
      <c r="S92" s="73">
        <v>3437.26</v>
      </c>
      <c r="T92" s="73">
        <v>16790.09</v>
      </c>
      <c r="U92" s="73">
        <v>-2918.29</v>
      </c>
      <c r="V92" s="73">
        <v>13871.8</v>
      </c>
      <c r="W92" s="73">
        <v>4509.01</v>
      </c>
      <c r="X92" s="73">
        <v>4509.01</v>
      </c>
      <c r="Y92" s="73">
        <v>9362.7900000000009</v>
      </c>
    </row>
    <row r="93" spans="1:25" x14ac:dyDescent="0.25">
      <c r="A93" t="s">
        <v>644</v>
      </c>
      <c r="B93" s="73">
        <v>112</v>
      </c>
      <c r="C93" s="73">
        <v>0</v>
      </c>
      <c r="D93" s="73">
        <v>112</v>
      </c>
      <c r="E93" s="73">
        <v>60.36</v>
      </c>
      <c r="F93" s="73">
        <v>60.36</v>
      </c>
      <c r="G93" s="73">
        <v>51.64</v>
      </c>
      <c r="H93" s="73">
        <v>196</v>
      </c>
      <c r="I93" s="73">
        <v>-81.709999999999994</v>
      </c>
      <c r="J93" s="73">
        <v>114.29</v>
      </c>
      <c r="K93" s="73">
        <v>0</v>
      </c>
      <c r="L93" s="73">
        <v>0</v>
      </c>
      <c r="M93" s="73">
        <v>114.29</v>
      </c>
      <c r="N93" s="73">
        <v>162.12</v>
      </c>
      <c r="O93" s="73">
        <v>0</v>
      </c>
      <c r="P93" s="73">
        <v>162.12</v>
      </c>
      <c r="Q93" s="73">
        <v>3503.14</v>
      </c>
      <c r="R93" s="73">
        <v>3503.14</v>
      </c>
      <c r="S93" s="73">
        <v>-3341.02</v>
      </c>
      <c r="T93" s="73">
        <v>470.12</v>
      </c>
      <c r="U93" s="73">
        <v>-81.709999999999994</v>
      </c>
      <c r="V93" s="73">
        <v>388.41</v>
      </c>
      <c r="W93" s="73">
        <v>3563.5</v>
      </c>
      <c r="X93" s="73">
        <v>3563.5</v>
      </c>
      <c r="Y93" s="73">
        <v>-3175.09</v>
      </c>
    </row>
    <row r="94" spans="1:25" x14ac:dyDescent="0.25">
      <c r="A94" t="s">
        <v>643</v>
      </c>
      <c r="B94" s="73">
        <v>9150</v>
      </c>
      <c r="C94" s="73">
        <v>0</v>
      </c>
      <c r="D94" s="73">
        <v>9150</v>
      </c>
      <c r="E94" s="73">
        <v>1970.69</v>
      </c>
      <c r="F94" s="73">
        <v>1970.69</v>
      </c>
      <c r="G94" s="73">
        <v>7179.31</v>
      </c>
      <c r="H94" s="73">
        <v>9650</v>
      </c>
      <c r="I94" s="73">
        <v>0</v>
      </c>
      <c r="J94" s="73">
        <v>9650</v>
      </c>
      <c r="K94" s="73">
        <v>5847.87</v>
      </c>
      <c r="L94" s="73">
        <v>5847.87</v>
      </c>
      <c r="M94" s="73">
        <v>3802.13</v>
      </c>
      <c r="N94" s="73">
        <v>8550</v>
      </c>
      <c r="O94" s="73">
        <v>0</v>
      </c>
      <c r="P94" s="73">
        <v>8550</v>
      </c>
      <c r="Q94" s="73">
        <v>7783.87</v>
      </c>
      <c r="R94" s="73">
        <v>7783.87</v>
      </c>
      <c r="S94" s="73">
        <v>766.13</v>
      </c>
      <c r="T94" s="73">
        <v>27350</v>
      </c>
      <c r="U94" s="73">
        <v>0</v>
      </c>
      <c r="V94" s="73">
        <v>27350</v>
      </c>
      <c r="W94" s="73">
        <v>15602.43</v>
      </c>
      <c r="X94" s="73">
        <v>15602.43</v>
      </c>
      <c r="Y94" s="73">
        <v>11747.57</v>
      </c>
    </row>
    <row r="95" spans="1:25" x14ac:dyDescent="0.25">
      <c r="A95" t="s">
        <v>642</v>
      </c>
      <c r="B95" s="73">
        <v>256.2</v>
      </c>
      <c r="C95" s="73">
        <v>0</v>
      </c>
      <c r="D95" s="73">
        <v>256.2</v>
      </c>
      <c r="E95" s="73">
        <v>55.18</v>
      </c>
      <c r="F95" s="73">
        <v>55.18</v>
      </c>
      <c r="G95" s="73">
        <v>201.02</v>
      </c>
      <c r="H95" s="73">
        <v>270.2</v>
      </c>
      <c r="I95" s="73">
        <v>0</v>
      </c>
      <c r="J95" s="73">
        <v>270.2</v>
      </c>
      <c r="K95" s="73">
        <v>163.74</v>
      </c>
      <c r="L95" s="73">
        <v>163.74</v>
      </c>
      <c r="M95" s="73">
        <v>106.46</v>
      </c>
      <c r="N95" s="73">
        <v>239.4</v>
      </c>
      <c r="O95" s="73">
        <v>0</v>
      </c>
      <c r="P95" s="73">
        <v>239.4</v>
      </c>
      <c r="Q95" s="73">
        <v>817.96</v>
      </c>
      <c r="R95" s="73">
        <v>817.96</v>
      </c>
      <c r="S95" s="73">
        <v>-578.55999999999995</v>
      </c>
      <c r="T95" s="73">
        <v>765.8</v>
      </c>
      <c r="U95" s="73">
        <v>0</v>
      </c>
      <c r="V95" s="73">
        <v>765.8</v>
      </c>
      <c r="W95" s="73">
        <v>1036.8800000000001</v>
      </c>
      <c r="X95" s="73">
        <v>1036.8800000000001</v>
      </c>
      <c r="Y95" s="73">
        <v>-271.07999999999993</v>
      </c>
    </row>
    <row r="96" spans="1:25" x14ac:dyDescent="0.25">
      <c r="A96" t="s">
        <v>641</v>
      </c>
      <c r="B96" s="73">
        <v>15000</v>
      </c>
      <c r="C96" s="73">
        <v>0</v>
      </c>
      <c r="D96" s="73">
        <v>15000</v>
      </c>
      <c r="E96" s="73">
        <v>7795.24</v>
      </c>
      <c r="F96" s="73">
        <v>7795.24</v>
      </c>
      <c r="G96" s="73">
        <v>7204.76</v>
      </c>
      <c r="H96" s="73">
        <v>15000</v>
      </c>
      <c r="I96" s="73">
        <v>0</v>
      </c>
      <c r="J96" s="73">
        <v>15000</v>
      </c>
      <c r="K96" s="73">
        <v>7172.58</v>
      </c>
      <c r="L96" s="73">
        <v>7172.58</v>
      </c>
      <c r="M96" s="73">
        <v>7827.42</v>
      </c>
      <c r="N96" s="73">
        <v>15000</v>
      </c>
      <c r="O96" s="73">
        <v>0</v>
      </c>
      <c r="P96" s="73">
        <v>15000</v>
      </c>
      <c r="Q96" s="73">
        <v>6652.3</v>
      </c>
      <c r="R96" s="73">
        <v>6652.3</v>
      </c>
      <c r="S96" s="73">
        <v>8347.7000000000007</v>
      </c>
      <c r="T96" s="73">
        <v>45000</v>
      </c>
      <c r="U96" s="73">
        <v>0</v>
      </c>
      <c r="V96" s="73">
        <v>45000</v>
      </c>
      <c r="W96" s="73">
        <v>21620.12</v>
      </c>
      <c r="X96" s="73">
        <v>21620.12</v>
      </c>
      <c r="Y96" s="73">
        <v>23379.88</v>
      </c>
    </row>
    <row r="97" spans="1:25" x14ac:dyDescent="0.25">
      <c r="A97" t="s">
        <v>640</v>
      </c>
      <c r="B97" s="73">
        <v>420</v>
      </c>
      <c r="C97" s="73">
        <v>0</v>
      </c>
      <c r="D97" s="73">
        <v>420</v>
      </c>
      <c r="E97" s="73">
        <v>218.28</v>
      </c>
      <c r="F97" s="73">
        <v>218.28</v>
      </c>
      <c r="G97" s="73">
        <v>201.72</v>
      </c>
      <c r="H97" s="73">
        <v>420</v>
      </c>
      <c r="I97" s="73">
        <v>0</v>
      </c>
      <c r="J97" s="73">
        <v>420</v>
      </c>
      <c r="K97" s="73">
        <v>200.83</v>
      </c>
      <c r="L97" s="73">
        <v>200.83</v>
      </c>
      <c r="M97" s="73">
        <v>219.17</v>
      </c>
      <c r="N97" s="73">
        <v>420</v>
      </c>
      <c r="O97" s="73">
        <v>0</v>
      </c>
      <c r="P97" s="73">
        <v>420</v>
      </c>
      <c r="Q97" s="73">
        <v>186.27</v>
      </c>
      <c r="R97" s="73">
        <v>186.27</v>
      </c>
      <c r="S97" s="73">
        <v>233.73</v>
      </c>
      <c r="T97" s="73">
        <v>1260</v>
      </c>
      <c r="U97" s="73">
        <v>0</v>
      </c>
      <c r="V97" s="73">
        <v>1260</v>
      </c>
      <c r="W97" s="73">
        <v>605.38</v>
      </c>
      <c r="X97" s="73">
        <v>605.38</v>
      </c>
      <c r="Y97" s="73">
        <v>654.62</v>
      </c>
    </row>
    <row r="98" spans="1:25" x14ac:dyDescent="0.25">
      <c r="A98" t="s">
        <v>639</v>
      </c>
      <c r="B98" s="73">
        <v>24800</v>
      </c>
      <c r="C98" s="73">
        <v>0</v>
      </c>
      <c r="D98" s="73">
        <v>24800</v>
      </c>
      <c r="E98" s="73">
        <v>10866.5</v>
      </c>
      <c r="F98" s="73">
        <v>10866.5</v>
      </c>
      <c r="G98" s="73">
        <v>13933.5</v>
      </c>
      <c r="H98" s="73">
        <v>27000</v>
      </c>
      <c r="I98" s="73">
        <v>-5836.58</v>
      </c>
      <c r="J98" s="73">
        <v>21163.42</v>
      </c>
      <c r="K98" s="73">
        <v>14861.05</v>
      </c>
      <c r="L98" s="73">
        <v>14861.05</v>
      </c>
      <c r="M98" s="73">
        <v>6302.37</v>
      </c>
      <c r="N98" s="73">
        <v>22000</v>
      </c>
      <c r="O98" s="73">
        <v>0</v>
      </c>
      <c r="P98" s="73">
        <v>22000</v>
      </c>
      <c r="Q98" s="73">
        <v>16372.84</v>
      </c>
      <c r="R98" s="73">
        <v>16372.84</v>
      </c>
      <c r="S98" s="73">
        <v>5627.16</v>
      </c>
      <c r="T98" s="73">
        <v>73800</v>
      </c>
      <c r="U98" s="73">
        <v>-5836.58</v>
      </c>
      <c r="V98" s="73">
        <v>67963.42</v>
      </c>
      <c r="W98" s="73">
        <v>42100.39</v>
      </c>
      <c r="X98" s="73">
        <v>42100.39</v>
      </c>
      <c r="Y98" s="73">
        <v>25863.03</v>
      </c>
    </row>
    <row r="99" spans="1:25" x14ac:dyDescent="0.25">
      <c r="A99" t="s">
        <v>638</v>
      </c>
      <c r="B99" s="73">
        <v>694.4</v>
      </c>
      <c r="C99" s="73">
        <v>0</v>
      </c>
      <c r="D99" s="73">
        <v>694.4</v>
      </c>
      <c r="E99" s="73">
        <v>304.24</v>
      </c>
      <c r="F99" s="73">
        <v>304.24</v>
      </c>
      <c r="G99" s="73">
        <v>390.16</v>
      </c>
      <c r="H99" s="73">
        <v>756</v>
      </c>
      <c r="I99" s="73">
        <v>-163.41999999999999</v>
      </c>
      <c r="J99" s="73">
        <v>592.58000000000004</v>
      </c>
      <c r="K99" s="73">
        <v>416.11</v>
      </c>
      <c r="L99" s="73">
        <v>416.11</v>
      </c>
      <c r="M99" s="73">
        <v>176.47</v>
      </c>
      <c r="N99" s="73">
        <v>616</v>
      </c>
      <c r="O99" s="73">
        <v>0</v>
      </c>
      <c r="P99" s="73">
        <v>616</v>
      </c>
      <c r="Q99" s="73">
        <v>958.43</v>
      </c>
      <c r="R99" s="73">
        <v>958.43</v>
      </c>
      <c r="S99" s="73">
        <v>-342.43</v>
      </c>
      <c r="T99" s="73">
        <v>2066.4</v>
      </c>
      <c r="U99" s="73">
        <v>-163.41999999999999</v>
      </c>
      <c r="V99" s="73">
        <v>1902.98</v>
      </c>
      <c r="W99" s="73">
        <v>1678.78</v>
      </c>
      <c r="X99" s="73">
        <v>1678.78</v>
      </c>
      <c r="Y99" s="73">
        <v>224.2</v>
      </c>
    </row>
    <row r="100" spans="1:25" x14ac:dyDescent="0.25">
      <c r="A100" t="s">
        <v>637</v>
      </c>
      <c r="B100" s="73">
        <v>750</v>
      </c>
      <c r="C100" s="73">
        <v>0</v>
      </c>
      <c r="D100" s="73">
        <v>750</v>
      </c>
      <c r="E100" s="73">
        <v>181</v>
      </c>
      <c r="F100" s="73">
        <v>181</v>
      </c>
      <c r="G100" s="73">
        <v>569</v>
      </c>
      <c r="H100" s="73">
        <v>750</v>
      </c>
      <c r="I100" s="73">
        <v>0</v>
      </c>
      <c r="J100" s="73">
        <v>750</v>
      </c>
      <c r="K100" s="73">
        <v>226.25</v>
      </c>
      <c r="L100" s="73">
        <v>426.25</v>
      </c>
      <c r="M100" s="73">
        <v>323.75</v>
      </c>
      <c r="N100" s="73">
        <v>750</v>
      </c>
      <c r="O100" s="73">
        <v>0</v>
      </c>
      <c r="P100" s="73">
        <v>750</v>
      </c>
      <c r="Q100" s="73">
        <v>300.92</v>
      </c>
      <c r="R100" s="73">
        <v>300.92</v>
      </c>
      <c r="S100" s="73">
        <v>449.08</v>
      </c>
      <c r="T100" s="73">
        <v>2250</v>
      </c>
      <c r="U100" s="73">
        <v>0</v>
      </c>
      <c r="V100" s="73">
        <v>2250</v>
      </c>
      <c r="W100" s="73">
        <v>708.17000000000007</v>
      </c>
      <c r="X100" s="73">
        <v>908.17000000000007</v>
      </c>
      <c r="Y100" s="73">
        <v>1341.83</v>
      </c>
    </row>
    <row r="101" spans="1:25" x14ac:dyDescent="0.25">
      <c r="A101" t="s">
        <v>636</v>
      </c>
      <c r="B101" s="73">
        <v>2450.14</v>
      </c>
      <c r="C101" s="73">
        <v>0</v>
      </c>
      <c r="D101" s="73">
        <v>2450.14</v>
      </c>
      <c r="E101" s="73">
        <v>1884.61</v>
      </c>
      <c r="F101" s="73">
        <v>1884.61</v>
      </c>
      <c r="G101" s="73">
        <v>565.53</v>
      </c>
      <c r="H101" s="73">
        <v>2450.14</v>
      </c>
      <c r="I101" s="73">
        <v>0</v>
      </c>
      <c r="J101" s="73">
        <v>2450.14</v>
      </c>
      <c r="K101" s="73">
        <v>1710.79</v>
      </c>
      <c r="L101" s="73">
        <v>1710.79</v>
      </c>
      <c r="M101" s="73">
        <v>739.35</v>
      </c>
      <c r="N101" s="73">
        <v>2704.38</v>
      </c>
      <c r="O101" s="73">
        <v>0</v>
      </c>
      <c r="P101" s="73">
        <v>2704.38</v>
      </c>
      <c r="Q101" s="73">
        <v>47592.47</v>
      </c>
      <c r="R101" s="73">
        <v>47592.47</v>
      </c>
      <c r="S101" s="73">
        <v>-44888.09</v>
      </c>
      <c r="T101" s="73">
        <v>7604.66</v>
      </c>
      <c r="U101" s="73">
        <v>0</v>
      </c>
      <c r="V101" s="73">
        <v>7604.66</v>
      </c>
      <c r="W101" s="73">
        <v>51187.87</v>
      </c>
      <c r="X101" s="73">
        <v>51187.87</v>
      </c>
      <c r="Y101" s="73">
        <v>-43583.21</v>
      </c>
    </row>
    <row r="102" spans="1:25" x14ac:dyDescent="0.25">
      <c r="A102" t="s">
        <v>635</v>
      </c>
      <c r="B102" s="73">
        <v>86755</v>
      </c>
      <c r="C102" s="73">
        <v>0</v>
      </c>
      <c r="D102" s="73">
        <v>86755</v>
      </c>
      <c r="E102" s="73">
        <v>67126.080000000002</v>
      </c>
      <c r="F102" s="73">
        <v>67126.080000000002</v>
      </c>
      <c r="G102" s="73">
        <v>19628.919999999998</v>
      </c>
      <c r="H102" s="73">
        <v>86755</v>
      </c>
      <c r="I102" s="73">
        <v>0</v>
      </c>
      <c r="J102" s="73">
        <v>86755</v>
      </c>
      <c r="K102" s="73">
        <v>60873.16</v>
      </c>
      <c r="L102" s="73">
        <v>60873.16</v>
      </c>
      <c r="M102" s="73">
        <v>25881.84</v>
      </c>
      <c r="N102" s="73">
        <v>95835</v>
      </c>
      <c r="O102" s="73">
        <v>0</v>
      </c>
      <c r="P102" s="73">
        <v>95835</v>
      </c>
      <c r="Q102" s="73">
        <v>39924.97</v>
      </c>
      <c r="R102" s="73">
        <v>39924.97</v>
      </c>
      <c r="S102" s="73">
        <v>55910.03</v>
      </c>
      <c r="T102" s="73">
        <v>269345</v>
      </c>
      <c r="U102" s="73">
        <v>0</v>
      </c>
      <c r="V102" s="73">
        <v>269345</v>
      </c>
      <c r="W102" s="73">
        <v>167924.21000000002</v>
      </c>
      <c r="X102" s="73">
        <v>167924.21000000002</v>
      </c>
      <c r="Y102" s="73">
        <v>101420.79</v>
      </c>
    </row>
    <row r="103" spans="1:25" x14ac:dyDescent="0.25">
      <c r="A103" t="s">
        <v>634</v>
      </c>
      <c r="B103" s="73">
        <v>400</v>
      </c>
      <c r="C103" s="73">
        <v>0</v>
      </c>
      <c r="D103" s="73">
        <v>400</v>
      </c>
      <c r="E103" s="73">
        <v>407.25</v>
      </c>
      <c r="F103" s="73">
        <v>407.25</v>
      </c>
      <c r="G103" s="73">
        <v>-7.25</v>
      </c>
      <c r="H103" s="73">
        <v>400</v>
      </c>
      <c r="I103" s="73">
        <v>200</v>
      </c>
      <c r="J103" s="73">
        <v>600</v>
      </c>
      <c r="K103" s="73">
        <v>553.4</v>
      </c>
      <c r="L103" s="73">
        <v>553.4</v>
      </c>
      <c r="M103" s="73">
        <v>46.6</v>
      </c>
      <c r="N103" s="73">
        <v>1500</v>
      </c>
      <c r="O103" s="73">
        <v>0</v>
      </c>
      <c r="P103" s="73">
        <v>1500</v>
      </c>
      <c r="Q103" s="73">
        <v>664.92</v>
      </c>
      <c r="R103" s="73">
        <v>664.92</v>
      </c>
      <c r="S103" s="73">
        <v>835.08</v>
      </c>
      <c r="T103" s="73">
        <v>2300</v>
      </c>
      <c r="U103" s="73">
        <v>200</v>
      </c>
      <c r="V103" s="73">
        <v>2500</v>
      </c>
      <c r="W103" s="73">
        <v>1625.57</v>
      </c>
      <c r="X103" s="73">
        <v>1625.57</v>
      </c>
      <c r="Y103" s="73">
        <v>874.43000000000006</v>
      </c>
    </row>
    <row r="104" spans="1:25" x14ac:dyDescent="0.25">
      <c r="A104" t="s">
        <v>633</v>
      </c>
      <c r="B104" s="73">
        <v>3248.62</v>
      </c>
      <c r="C104" s="73">
        <v>0</v>
      </c>
      <c r="D104" s="73">
        <v>3248.62</v>
      </c>
      <c r="E104" s="73">
        <v>1985.38</v>
      </c>
      <c r="F104" s="73">
        <v>1985.38</v>
      </c>
      <c r="G104" s="73">
        <v>1263.24</v>
      </c>
      <c r="H104" s="73">
        <v>3219.5</v>
      </c>
      <c r="I104" s="73">
        <v>-420</v>
      </c>
      <c r="J104" s="73">
        <v>2799.5</v>
      </c>
      <c r="K104" s="73">
        <v>2313.16</v>
      </c>
      <c r="L104" s="73">
        <v>2313.16</v>
      </c>
      <c r="M104" s="73">
        <v>486.34</v>
      </c>
      <c r="N104" s="73">
        <v>3486.45</v>
      </c>
      <c r="O104" s="73">
        <v>0</v>
      </c>
      <c r="P104" s="73">
        <v>3486.45</v>
      </c>
      <c r="Q104" s="73">
        <v>36473.21</v>
      </c>
      <c r="R104" s="73">
        <v>36473.21</v>
      </c>
      <c r="S104" s="73">
        <v>-32986.76</v>
      </c>
      <c r="T104" s="73">
        <v>9954.57</v>
      </c>
      <c r="U104" s="73">
        <v>-420</v>
      </c>
      <c r="V104" s="73">
        <v>9534.57</v>
      </c>
      <c r="W104" s="73">
        <v>40771.75</v>
      </c>
      <c r="X104" s="73">
        <v>40771.75</v>
      </c>
      <c r="Y104" s="73">
        <v>-31237.18</v>
      </c>
    </row>
    <row r="105" spans="1:25" x14ac:dyDescent="0.25">
      <c r="A105" t="s">
        <v>632</v>
      </c>
      <c r="B105" s="73">
        <v>115622</v>
      </c>
      <c r="C105" s="73">
        <v>0</v>
      </c>
      <c r="D105" s="73">
        <v>115622</v>
      </c>
      <c r="E105" s="73">
        <v>70498.8</v>
      </c>
      <c r="F105" s="73">
        <v>70498.8</v>
      </c>
      <c r="G105" s="73">
        <v>45123.199999999997</v>
      </c>
      <c r="H105" s="73">
        <v>114582</v>
      </c>
      <c r="I105" s="73">
        <v>-15200</v>
      </c>
      <c r="J105" s="73">
        <v>99382</v>
      </c>
      <c r="K105" s="73">
        <v>82059.179999999993</v>
      </c>
      <c r="L105" s="73">
        <v>82059.179999999993</v>
      </c>
      <c r="M105" s="73">
        <v>17322.82</v>
      </c>
      <c r="N105" s="73">
        <v>123016</v>
      </c>
      <c r="O105" s="73">
        <v>0</v>
      </c>
      <c r="P105" s="73">
        <v>123016</v>
      </c>
      <c r="Q105" s="73">
        <v>83307.27</v>
      </c>
      <c r="R105" s="73">
        <v>83307.27</v>
      </c>
      <c r="S105" s="73">
        <v>39708.730000000003</v>
      </c>
      <c r="T105" s="73">
        <v>353220</v>
      </c>
      <c r="U105" s="73">
        <v>-15200</v>
      </c>
      <c r="V105" s="73">
        <v>338020</v>
      </c>
      <c r="W105" s="73">
        <v>235865.25</v>
      </c>
      <c r="X105" s="73">
        <v>235865.25</v>
      </c>
      <c r="Y105" s="73">
        <v>102154.75</v>
      </c>
    </row>
    <row r="106" spans="1:25" x14ac:dyDescent="0.25">
      <c r="A106" t="s">
        <v>631</v>
      </c>
      <c r="B106" s="73">
        <v>8000</v>
      </c>
      <c r="C106" s="73">
        <v>0</v>
      </c>
      <c r="D106" s="73">
        <v>8000</v>
      </c>
      <c r="E106" s="73">
        <v>6669.03</v>
      </c>
      <c r="F106" s="73">
        <v>6669.03</v>
      </c>
      <c r="G106" s="73">
        <v>1330.97</v>
      </c>
      <c r="H106" s="73">
        <v>8000</v>
      </c>
      <c r="I106" s="73">
        <v>15.89</v>
      </c>
      <c r="J106" s="73">
        <v>8015.89</v>
      </c>
      <c r="K106" s="73">
        <v>7998.26</v>
      </c>
      <c r="L106" s="73">
        <v>7998.26</v>
      </c>
      <c r="M106" s="73">
        <v>17.63</v>
      </c>
      <c r="N106" s="73">
        <v>8000</v>
      </c>
      <c r="O106" s="73">
        <v>0</v>
      </c>
      <c r="P106" s="73">
        <v>8000</v>
      </c>
      <c r="Q106" s="73">
        <v>7437.14</v>
      </c>
      <c r="R106" s="73">
        <v>7437.14</v>
      </c>
      <c r="S106" s="73">
        <v>562.86</v>
      </c>
      <c r="T106" s="73">
        <v>24000</v>
      </c>
      <c r="U106" s="73">
        <v>15.89</v>
      </c>
      <c r="V106" s="73">
        <v>24015.89</v>
      </c>
      <c r="W106" s="73">
        <v>22104.43</v>
      </c>
      <c r="X106" s="73">
        <v>22104.43</v>
      </c>
      <c r="Y106" s="73">
        <v>1911.46</v>
      </c>
    </row>
    <row r="107" spans="1:25" x14ac:dyDescent="0.25">
      <c r="A107" t="s">
        <v>630</v>
      </c>
      <c r="B107" s="73">
        <v>224</v>
      </c>
      <c r="C107" s="73">
        <v>0</v>
      </c>
      <c r="D107" s="73">
        <v>224</v>
      </c>
      <c r="E107" s="73">
        <v>186.73</v>
      </c>
      <c r="F107" s="73">
        <v>186.73</v>
      </c>
      <c r="G107" s="73">
        <v>37.270000000000003</v>
      </c>
      <c r="H107" s="73">
        <v>224</v>
      </c>
      <c r="I107" s="73">
        <v>0</v>
      </c>
      <c r="J107" s="73">
        <v>224</v>
      </c>
      <c r="K107" s="73">
        <v>223.95</v>
      </c>
      <c r="L107" s="73">
        <v>223.95</v>
      </c>
      <c r="M107" s="73">
        <v>0.05</v>
      </c>
      <c r="N107" s="73">
        <v>224</v>
      </c>
      <c r="O107" s="73">
        <v>0</v>
      </c>
      <c r="P107" s="73">
        <v>224</v>
      </c>
      <c r="Q107" s="73">
        <v>208.24</v>
      </c>
      <c r="R107" s="73">
        <v>208.24</v>
      </c>
      <c r="S107" s="73">
        <v>15.76</v>
      </c>
      <c r="T107" s="73">
        <v>672</v>
      </c>
      <c r="U107" s="73">
        <v>0</v>
      </c>
      <c r="V107" s="73">
        <v>672</v>
      </c>
      <c r="W107" s="73">
        <v>618.91999999999996</v>
      </c>
      <c r="X107" s="73">
        <v>618.91999999999996</v>
      </c>
      <c r="Y107" s="73">
        <v>53.08</v>
      </c>
    </row>
    <row r="108" spans="1:25" x14ac:dyDescent="0.25">
      <c r="A108" t="s">
        <v>629</v>
      </c>
      <c r="B108" s="73">
        <v>47500</v>
      </c>
      <c r="C108" s="73">
        <v>-21860</v>
      </c>
      <c r="D108" s="73">
        <v>25640</v>
      </c>
      <c r="E108" s="73">
        <v>5670.87</v>
      </c>
      <c r="F108" s="73">
        <v>5670.87</v>
      </c>
      <c r="G108" s="73">
        <v>19969.13</v>
      </c>
      <c r="H108" s="73">
        <v>46500</v>
      </c>
      <c r="I108" s="73">
        <v>0</v>
      </c>
      <c r="J108" s="73">
        <v>46500</v>
      </c>
      <c r="K108" s="73">
        <v>32360.05</v>
      </c>
      <c r="L108" s="73">
        <v>32360.05</v>
      </c>
      <c r="M108" s="73">
        <v>14139.95</v>
      </c>
      <c r="N108" s="73">
        <v>32500</v>
      </c>
      <c r="O108" s="73">
        <v>0</v>
      </c>
      <c r="P108" s="73">
        <v>32500</v>
      </c>
      <c r="Q108" s="73">
        <v>16150.42</v>
      </c>
      <c r="R108" s="73">
        <v>16150.42</v>
      </c>
      <c r="S108" s="73">
        <v>16349.58</v>
      </c>
      <c r="T108" s="73">
        <v>126500</v>
      </c>
      <c r="U108" s="73">
        <v>-21860</v>
      </c>
      <c r="V108" s="73">
        <v>104640</v>
      </c>
      <c r="W108" s="73">
        <v>54181.34</v>
      </c>
      <c r="X108" s="73">
        <v>54181.34</v>
      </c>
      <c r="Y108" s="73">
        <v>50458.66</v>
      </c>
    </row>
    <row r="109" spans="1:25" x14ac:dyDescent="0.25">
      <c r="A109" t="s">
        <v>628</v>
      </c>
      <c r="B109" s="73">
        <v>3423.28</v>
      </c>
      <c r="C109" s="73">
        <v>-612.08000000000004</v>
      </c>
      <c r="D109" s="73">
        <v>2811.2</v>
      </c>
      <c r="E109" s="73">
        <v>784.48</v>
      </c>
      <c r="F109" s="73">
        <v>784.48</v>
      </c>
      <c r="G109" s="73">
        <v>2026.72</v>
      </c>
      <c r="H109" s="73">
        <v>3206.95</v>
      </c>
      <c r="I109" s="73">
        <v>-420</v>
      </c>
      <c r="J109" s="73">
        <v>2786.95</v>
      </c>
      <c r="K109" s="73">
        <v>1754.3</v>
      </c>
      <c r="L109" s="73">
        <v>1754.3</v>
      </c>
      <c r="M109" s="73">
        <v>1032.6500000000001</v>
      </c>
      <c r="N109" s="73">
        <v>2770.26</v>
      </c>
      <c r="O109" s="73">
        <v>0</v>
      </c>
      <c r="P109" s="73">
        <v>2770.26</v>
      </c>
      <c r="Q109" s="73">
        <v>18784.400000000001</v>
      </c>
      <c r="R109" s="73">
        <v>18784.400000000001</v>
      </c>
      <c r="S109" s="73">
        <v>-16014.14</v>
      </c>
      <c r="T109" s="73">
        <v>9400.49</v>
      </c>
      <c r="U109" s="73">
        <v>-1032.08</v>
      </c>
      <c r="V109" s="73">
        <v>8368.41</v>
      </c>
      <c r="W109" s="73">
        <v>21323.18</v>
      </c>
      <c r="X109" s="73">
        <v>21323.18</v>
      </c>
      <c r="Y109" s="73">
        <v>-12954.77</v>
      </c>
    </row>
    <row r="110" spans="1:25" x14ac:dyDescent="0.25">
      <c r="A110" t="s">
        <v>627</v>
      </c>
      <c r="B110" s="73">
        <v>74760</v>
      </c>
      <c r="C110" s="73">
        <v>0</v>
      </c>
      <c r="D110" s="73">
        <v>74760</v>
      </c>
      <c r="E110" s="73">
        <v>22345.16</v>
      </c>
      <c r="F110" s="73">
        <v>22345.16</v>
      </c>
      <c r="G110" s="73">
        <v>52414.84</v>
      </c>
      <c r="H110" s="73">
        <v>68034</v>
      </c>
      <c r="I110" s="73">
        <v>-15000</v>
      </c>
      <c r="J110" s="73">
        <v>53034</v>
      </c>
      <c r="K110" s="73">
        <v>30293.46</v>
      </c>
      <c r="L110" s="73">
        <v>30293.46</v>
      </c>
      <c r="M110" s="73">
        <v>22740.54</v>
      </c>
      <c r="N110" s="73">
        <v>66438</v>
      </c>
      <c r="O110" s="73">
        <v>0</v>
      </c>
      <c r="P110" s="73">
        <v>66438</v>
      </c>
      <c r="Q110" s="73">
        <v>42601.32</v>
      </c>
      <c r="R110" s="73">
        <v>42601.32</v>
      </c>
      <c r="S110" s="73">
        <v>23836.68</v>
      </c>
      <c r="T110" s="73">
        <v>209232</v>
      </c>
      <c r="U110" s="73">
        <v>-15000</v>
      </c>
      <c r="V110" s="73">
        <v>194232</v>
      </c>
      <c r="W110" s="73">
        <v>95239.94</v>
      </c>
      <c r="X110" s="73">
        <v>95239.94</v>
      </c>
      <c r="Y110" s="73">
        <v>98992.06</v>
      </c>
    </row>
    <row r="111" spans="1:25" x14ac:dyDescent="0.25">
      <c r="A111" t="s">
        <v>626</v>
      </c>
      <c r="B111" s="73">
        <v>3400</v>
      </c>
      <c r="C111" s="73">
        <v>0</v>
      </c>
      <c r="D111" s="73">
        <v>3400</v>
      </c>
      <c r="E111" s="73">
        <v>2285.59</v>
      </c>
      <c r="F111" s="73">
        <v>2285.59</v>
      </c>
      <c r="G111" s="73">
        <v>1114.4100000000001</v>
      </c>
      <c r="H111" s="73">
        <v>2300</v>
      </c>
      <c r="I111" s="73">
        <v>0</v>
      </c>
      <c r="J111" s="73">
        <v>2300</v>
      </c>
      <c r="K111" s="73">
        <v>1391.37</v>
      </c>
      <c r="L111" s="73">
        <v>1491.37</v>
      </c>
      <c r="M111" s="73">
        <v>808.63</v>
      </c>
      <c r="N111" s="73">
        <v>2300</v>
      </c>
      <c r="O111" s="73">
        <v>0</v>
      </c>
      <c r="P111" s="73">
        <v>2300</v>
      </c>
      <c r="Q111" s="73">
        <v>978.4</v>
      </c>
      <c r="R111" s="73">
        <v>878.4</v>
      </c>
      <c r="S111" s="73">
        <v>1421.6</v>
      </c>
      <c r="T111" s="73">
        <v>8000</v>
      </c>
      <c r="U111" s="73">
        <v>0</v>
      </c>
      <c r="V111" s="73">
        <v>8000</v>
      </c>
      <c r="W111" s="73">
        <v>4655.3599999999997</v>
      </c>
      <c r="X111" s="73">
        <v>4655.3599999999997</v>
      </c>
      <c r="Y111" s="73">
        <v>3344.64</v>
      </c>
    </row>
    <row r="112" spans="1:25" x14ac:dyDescent="0.25">
      <c r="A112" t="s">
        <v>625</v>
      </c>
      <c r="B112" s="73">
        <v>95.2</v>
      </c>
      <c r="C112" s="73">
        <v>0</v>
      </c>
      <c r="D112" s="73">
        <v>95.2</v>
      </c>
      <c r="E112" s="73">
        <v>64</v>
      </c>
      <c r="F112" s="73">
        <v>64</v>
      </c>
      <c r="G112" s="73">
        <v>31.2</v>
      </c>
      <c r="H112" s="73">
        <v>64.400000000000006</v>
      </c>
      <c r="I112" s="73">
        <v>0</v>
      </c>
      <c r="J112" s="73">
        <v>64.400000000000006</v>
      </c>
      <c r="K112" s="73">
        <v>38.96</v>
      </c>
      <c r="L112" s="73">
        <v>38.96</v>
      </c>
      <c r="M112" s="73">
        <v>25.44</v>
      </c>
      <c r="N112" s="73">
        <v>64.400000000000006</v>
      </c>
      <c r="O112" s="73">
        <v>0</v>
      </c>
      <c r="P112" s="73">
        <v>64.400000000000006</v>
      </c>
      <c r="Q112" s="73">
        <v>27.4</v>
      </c>
      <c r="R112" s="73">
        <v>27.4</v>
      </c>
      <c r="S112" s="73">
        <v>37</v>
      </c>
      <c r="T112" s="73">
        <v>224.00000000000003</v>
      </c>
      <c r="U112" s="73">
        <v>0</v>
      </c>
      <c r="V112" s="73">
        <v>224.00000000000003</v>
      </c>
      <c r="W112" s="73">
        <v>130.36000000000001</v>
      </c>
      <c r="X112" s="73">
        <v>130.36000000000001</v>
      </c>
      <c r="Y112" s="73">
        <v>93.64</v>
      </c>
    </row>
    <row r="113" spans="1:25" x14ac:dyDescent="0.25">
      <c r="A113" t="s">
        <v>624</v>
      </c>
      <c r="B113" s="73">
        <v>30000</v>
      </c>
      <c r="C113" s="73">
        <v>0</v>
      </c>
      <c r="D113" s="73">
        <v>30000</v>
      </c>
      <c r="E113" s="73">
        <v>13097.47</v>
      </c>
      <c r="F113" s="73">
        <v>13097.47</v>
      </c>
      <c r="G113" s="73">
        <v>16902.53</v>
      </c>
      <c r="H113" s="73">
        <v>29000</v>
      </c>
      <c r="I113" s="73">
        <v>119.92</v>
      </c>
      <c r="J113" s="73">
        <v>29119.919999999998</v>
      </c>
      <c r="K113" s="73">
        <v>28200.93</v>
      </c>
      <c r="L113" s="73">
        <v>28200.93</v>
      </c>
      <c r="M113" s="73">
        <v>918.99</v>
      </c>
      <c r="N113" s="73">
        <v>25000</v>
      </c>
      <c r="O113" s="73">
        <v>0</v>
      </c>
      <c r="P113" s="73">
        <v>25000</v>
      </c>
      <c r="Q113" s="73">
        <v>22154.11</v>
      </c>
      <c r="R113" s="73">
        <v>22154.11</v>
      </c>
      <c r="S113" s="73">
        <v>2845.89</v>
      </c>
      <c r="T113" s="73">
        <v>84000</v>
      </c>
      <c r="U113" s="73">
        <v>119.92</v>
      </c>
      <c r="V113" s="73">
        <v>84119.92</v>
      </c>
      <c r="W113" s="73">
        <v>63452.51</v>
      </c>
      <c r="X113" s="73">
        <v>63452.51</v>
      </c>
      <c r="Y113" s="73">
        <v>20667.41</v>
      </c>
    </row>
    <row r="114" spans="1:25" x14ac:dyDescent="0.25">
      <c r="A114" t="s">
        <v>623</v>
      </c>
      <c r="B114" s="73">
        <v>840</v>
      </c>
      <c r="C114" s="73">
        <v>0</v>
      </c>
      <c r="D114" s="73">
        <v>840</v>
      </c>
      <c r="E114" s="73">
        <v>366.73</v>
      </c>
      <c r="F114" s="73">
        <v>366.73</v>
      </c>
      <c r="G114" s="73">
        <v>473.27</v>
      </c>
      <c r="H114" s="73">
        <v>812</v>
      </c>
      <c r="I114" s="73">
        <v>0</v>
      </c>
      <c r="J114" s="73">
        <v>812</v>
      </c>
      <c r="K114" s="73">
        <v>789.63</v>
      </c>
      <c r="L114" s="73">
        <v>789.63</v>
      </c>
      <c r="M114" s="73">
        <v>22.37</v>
      </c>
      <c r="N114" s="73">
        <v>700</v>
      </c>
      <c r="O114" s="73">
        <v>0</v>
      </c>
      <c r="P114" s="73">
        <v>700</v>
      </c>
      <c r="Q114" s="73">
        <v>620.30999999999995</v>
      </c>
      <c r="R114" s="73">
        <v>620.30999999999995</v>
      </c>
      <c r="S114" s="73">
        <v>79.69</v>
      </c>
      <c r="T114" s="73">
        <v>2352</v>
      </c>
      <c r="U114" s="73">
        <v>0</v>
      </c>
      <c r="V114" s="73">
        <v>2352</v>
      </c>
      <c r="W114" s="73">
        <v>1776.67</v>
      </c>
      <c r="X114" s="73">
        <v>1776.67</v>
      </c>
      <c r="Y114" s="73">
        <v>575.32999999999993</v>
      </c>
    </row>
    <row r="115" spans="1:25" x14ac:dyDescent="0.25">
      <c r="A115" t="s">
        <v>743</v>
      </c>
      <c r="B115" s="73"/>
      <c r="C115" s="73"/>
      <c r="D115" s="73"/>
      <c r="E115" s="73"/>
      <c r="F115" s="73"/>
      <c r="G115" s="73"/>
      <c r="H115" s="73">
        <v>0</v>
      </c>
      <c r="I115" s="73">
        <v>0</v>
      </c>
      <c r="J115" s="73">
        <v>0</v>
      </c>
      <c r="K115" s="73">
        <v>0</v>
      </c>
      <c r="L115" s="73">
        <v>0</v>
      </c>
      <c r="M115" s="73">
        <v>0</v>
      </c>
      <c r="T115" s="73">
        <v>0</v>
      </c>
      <c r="U115" s="73">
        <v>0</v>
      </c>
      <c r="V115" s="73">
        <v>0</v>
      </c>
      <c r="W115" s="73">
        <v>0</v>
      </c>
      <c r="X115" s="73">
        <v>0</v>
      </c>
      <c r="Y115" s="73">
        <v>0</v>
      </c>
    </row>
    <row r="116" spans="1:25" x14ac:dyDescent="0.25">
      <c r="A116" t="s">
        <v>622</v>
      </c>
      <c r="B116" s="73">
        <v>172000</v>
      </c>
      <c r="C116" s="73">
        <v>0</v>
      </c>
      <c r="D116" s="73">
        <v>172000</v>
      </c>
      <c r="E116" s="73">
        <v>85091.98</v>
      </c>
      <c r="F116" s="73">
        <v>85091.98</v>
      </c>
      <c r="G116" s="73">
        <v>86908.02</v>
      </c>
      <c r="H116" s="73">
        <v>174000</v>
      </c>
      <c r="I116" s="73">
        <v>0</v>
      </c>
      <c r="J116" s="73">
        <v>174000</v>
      </c>
      <c r="K116" s="73">
        <v>157037.79999999999</v>
      </c>
      <c r="L116" s="73">
        <v>157037.79999999999</v>
      </c>
      <c r="M116" s="73">
        <v>16962.2</v>
      </c>
      <c r="N116" s="73">
        <v>174000</v>
      </c>
      <c r="O116" s="73">
        <v>-1500</v>
      </c>
      <c r="P116" s="73">
        <v>172500</v>
      </c>
      <c r="Q116" s="73">
        <v>143513.07999999999</v>
      </c>
      <c r="R116" s="73">
        <v>149901.91</v>
      </c>
      <c r="S116" s="73">
        <v>22598.09</v>
      </c>
      <c r="T116" s="73">
        <v>520000</v>
      </c>
      <c r="U116" s="73">
        <v>-1500</v>
      </c>
      <c r="V116" s="73">
        <v>518500</v>
      </c>
      <c r="W116" s="73">
        <v>385642.86</v>
      </c>
      <c r="X116" s="73">
        <v>392031.68999999994</v>
      </c>
      <c r="Y116" s="73">
        <v>126468.31</v>
      </c>
    </row>
    <row r="117" spans="1:25" x14ac:dyDescent="0.25">
      <c r="A117" t="s">
        <v>621</v>
      </c>
      <c r="B117" s="73">
        <v>4816</v>
      </c>
      <c r="C117" s="73">
        <v>0</v>
      </c>
      <c r="D117" s="73">
        <v>4816</v>
      </c>
      <c r="E117" s="73">
        <v>2382.5700000000002</v>
      </c>
      <c r="F117" s="73">
        <v>2382.5700000000002</v>
      </c>
      <c r="G117" s="73">
        <v>2433.4299999999998</v>
      </c>
      <c r="H117" s="73">
        <v>4872</v>
      </c>
      <c r="I117" s="73">
        <v>0</v>
      </c>
      <c r="J117" s="73">
        <v>4872</v>
      </c>
      <c r="K117" s="73">
        <v>4396.57</v>
      </c>
      <c r="L117" s="73">
        <v>4396.57</v>
      </c>
      <c r="M117" s="73">
        <v>475.43</v>
      </c>
      <c r="N117" s="73">
        <v>4872</v>
      </c>
      <c r="O117" s="73">
        <v>0</v>
      </c>
      <c r="P117" s="73">
        <v>4872</v>
      </c>
      <c r="Q117" s="73">
        <v>4060.38</v>
      </c>
      <c r="R117" s="73">
        <v>4060.38</v>
      </c>
      <c r="S117" s="73">
        <v>811.62</v>
      </c>
      <c r="T117" s="73">
        <v>14560</v>
      </c>
      <c r="U117" s="73">
        <v>0</v>
      </c>
      <c r="V117" s="73">
        <v>14560</v>
      </c>
      <c r="W117" s="73">
        <v>10839.52</v>
      </c>
      <c r="X117" s="73">
        <v>10839.52</v>
      </c>
      <c r="Y117" s="73">
        <v>3720.4799999999996</v>
      </c>
    </row>
    <row r="118" spans="1:25" x14ac:dyDescent="0.25">
      <c r="A118" t="s">
        <v>620</v>
      </c>
      <c r="B118" s="73">
        <v>3216</v>
      </c>
      <c r="C118" s="73">
        <v>29182.880000000001</v>
      </c>
      <c r="D118" s="73">
        <v>32398.880000000001</v>
      </c>
      <c r="E118" s="73">
        <v>4253.1099999999997</v>
      </c>
      <c r="F118" s="73">
        <v>4253.1099999999997</v>
      </c>
      <c r="G118" s="73">
        <v>28145.77</v>
      </c>
      <c r="H118" s="73">
        <v>4159</v>
      </c>
      <c r="I118" s="73">
        <v>0</v>
      </c>
      <c r="J118" s="73">
        <v>4159</v>
      </c>
      <c r="K118" s="73">
        <v>0</v>
      </c>
      <c r="L118" s="73">
        <v>0</v>
      </c>
      <c r="M118" s="73">
        <v>4159</v>
      </c>
      <c r="N118" s="73">
        <v>4159</v>
      </c>
      <c r="O118" s="73">
        <v>-3643.28</v>
      </c>
      <c r="P118" s="73">
        <v>515.72</v>
      </c>
      <c r="Q118" s="73">
        <v>492.77</v>
      </c>
      <c r="R118" s="73">
        <v>492.77</v>
      </c>
      <c r="S118" s="73">
        <v>22.95</v>
      </c>
      <c r="T118" s="73">
        <v>11534</v>
      </c>
      <c r="U118" s="73">
        <v>25539.600000000002</v>
      </c>
      <c r="V118" s="73">
        <v>37073.600000000006</v>
      </c>
      <c r="W118" s="73">
        <v>4745.8799999999992</v>
      </c>
      <c r="X118" s="73">
        <v>4745.8799999999992</v>
      </c>
      <c r="Y118" s="73">
        <v>32327.72</v>
      </c>
    </row>
    <row r="119" spans="1:25" x14ac:dyDescent="0.25">
      <c r="A119" t="s">
        <v>619</v>
      </c>
      <c r="B119" s="73">
        <v>90.05</v>
      </c>
      <c r="C119" s="73">
        <v>817.12</v>
      </c>
      <c r="D119" s="73">
        <v>907.17</v>
      </c>
      <c r="E119" s="73">
        <v>119.09</v>
      </c>
      <c r="F119" s="73">
        <v>119.09</v>
      </c>
      <c r="G119" s="73">
        <v>788.08</v>
      </c>
      <c r="H119" s="73">
        <v>116.45</v>
      </c>
      <c r="I119" s="73">
        <v>0</v>
      </c>
      <c r="J119" s="73">
        <v>116.45</v>
      </c>
      <c r="K119" s="73">
        <v>0</v>
      </c>
      <c r="L119" s="73">
        <v>0</v>
      </c>
      <c r="M119" s="73">
        <v>116.45</v>
      </c>
      <c r="N119" s="73">
        <v>116.45</v>
      </c>
      <c r="O119" s="73">
        <v>0</v>
      </c>
      <c r="P119" s="73">
        <v>116.45</v>
      </c>
      <c r="Q119" s="73">
        <v>13.8</v>
      </c>
      <c r="R119" s="73">
        <v>13.8</v>
      </c>
      <c r="S119" s="73">
        <v>102.65</v>
      </c>
      <c r="T119" s="73">
        <v>322.95</v>
      </c>
      <c r="U119" s="73">
        <v>817.12</v>
      </c>
      <c r="V119" s="73">
        <v>1140.07</v>
      </c>
      <c r="W119" s="73">
        <v>132.89000000000001</v>
      </c>
      <c r="X119" s="73">
        <v>132.89000000000001</v>
      </c>
      <c r="Y119" s="73">
        <v>1007.1800000000001</v>
      </c>
    </row>
    <row r="120" spans="1:25" x14ac:dyDescent="0.25">
      <c r="A120" t="s">
        <v>618</v>
      </c>
      <c r="B120" s="73">
        <v>14000</v>
      </c>
      <c r="C120" s="73">
        <v>-10079.299999999999</v>
      </c>
      <c r="D120" s="73">
        <v>3920.7</v>
      </c>
      <c r="E120" s="73">
        <v>3081.87</v>
      </c>
      <c r="F120" s="73">
        <v>3081.87</v>
      </c>
      <c r="G120" s="73">
        <v>838.83</v>
      </c>
      <c r="H120" s="73">
        <v>14000</v>
      </c>
      <c r="I120" s="73">
        <v>37342.589999999997</v>
      </c>
      <c r="J120" s="73">
        <v>51342.59</v>
      </c>
      <c r="K120" s="73">
        <v>34369.410000000003</v>
      </c>
      <c r="L120" s="73">
        <v>34369.410000000003</v>
      </c>
      <c r="M120" s="73">
        <v>16973.18</v>
      </c>
      <c r="N120" s="73">
        <v>98608.38</v>
      </c>
      <c r="O120" s="73">
        <v>-58000</v>
      </c>
      <c r="P120" s="73">
        <v>40608.379999999997</v>
      </c>
      <c r="Q120" s="73">
        <v>12347.76</v>
      </c>
      <c r="R120" s="73">
        <v>12347.76</v>
      </c>
      <c r="S120" s="73">
        <v>28260.62</v>
      </c>
      <c r="T120" s="73">
        <v>126608.38</v>
      </c>
      <c r="U120" s="73">
        <v>-30736.710000000003</v>
      </c>
      <c r="V120" s="73">
        <v>95871.669999999984</v>
      </c>
      <c r="W120" s="73">
        <v>49799.040000000008</v>
      </c>
      <c r="X120" s="73">
        <v>49799.040000000008</v>
      </c>
      <c r="Y120" s="73">
        <v>46072.630000000005</v>
      </c>
    </row>
    <row r="121" spans="1:25" x14ac:dyDescent="0.25">
      <c r="A121" t="s">
        <v>617</v>
      </c>
      <c r="B121" s="73">
        <v>392</v>
      </c>
      <c r="C121" s="73">
        <v>-282.23</v>
      </c>
      <c r="D121" s="73">
        <v>109.77</v>
      </c>
      <c r="E121" s="73">
        <v>86.29</v>
      </c>
      <c r="F121" s="73">
        <v>86.29</v>
      </c>
      <c r="G121" s="73">
        <v>23.48</v>
      </c>
      <c r="H121" s="73">
        <v>392</v>
      </c>
      <c r="I121" s="73">
        <v>900.55</v>
      </c>
      <c r="J121" s="73">
        <v>1292.55</v>
      </c>
      <c r="K121" s="73">
        <v>962.34</v>
      </c>
      <c r="L121" s="73">
        <v>962.34</v>
      </c>
      <c r="M121" s="73">
        <v>330.21</v>
      </c>
      <c r="N121" s="73">
        <v>2761.03</v>
      </c>
      <c r="O121" s="73">
        <v>-1618.28</v>
      </c>
      <c r="P121" s="73">
        <v>1142.75</v>
      </c>
      <c r="Q121" s="73">
        <v>9135.14</v>
      </c>
      <c r="R121" s="73">
        <v>9135.14</v>
      </c>
      <c r="S121" s="73">
        <v>-7992.39</v>
      </c>
      <c r="T121" s="73">
        <v>3545.03</v>
      </c>
      <c r="U121" s="73">
        <v>-999.96</v>
      </c>
      <c r="V121" s="73">
        <v>2545.0699999999997</v>
      </c>
      <c r="W121" s="73">
        <v>10183.77</v>
      </c>
      <c r="X121" s="73">
        <v>10183.77</v>
      </c>
      <c r="Y121" s="73">
        <v>-7638.7000000000007</v>
      </c>
    </row>
    <row r="122" spans="1:25" x14ac:dyDescent="0.25">
      <c r="A122" t="s">
        <v>616</v>
      </c>
      <c r="B122" s="73">
        <v>0</v>
      </c>
      <c r="C122" s="73">
        <v>0</v>
      </c>
      <c r="D122" s="73">
        <v>0</v>
      </c>
      <c r="E122" s="73">
        <v>0</v>
      </c>
      <c r="F122" s="73">
        <v>0</v>
      </c>
      <c r="G122" s="73">
        <v>0</v>
      </c>
      <c r="T122" s="73">
        <v>0</v>
      </c>
      <c r="U122" s="73">
        <v>0</v>
      </c>
      <c r="V122" s="73">
        <v>0</v>
      </c>
      <c r="W122" s="73">
        <v>0</v>
      </c>
      <c r="X122" s="73">
        <v>0</v>
      </c>
      <c r="Y122" s="73">
        <v>0</v>
      </c>
    </row>
    <row r="123" spans="1:25" x14ac:dyDescent="0.25">
      <c r="A123" t="s">
        <v>615</v>
      </c>
      <c r="B123" s="73">
        <v>14500</v>
      </c>
      <c r="C123" s="73">
        <v>0</v>
      </c>
      <c r="D123" s="73">
        <v>14500</v>
      </c>
      <c r="E123" s="73">
        <v>1394.02</v>
      </c>
      <c r="F123" s="73">
        <v>1394.02</v>
      </c>
      <c r="G123" s="73">
        <v>13105.98</v>
      </c>
      <c r="H123" s="73">
        <v>14500</v>
      </c>
      <c r="I123" s="73">
        <v>0</v>
      </c>
      <c r="J123" s="73">
        <v>14500</v>
      </c>
      <c r="K123" s="73">
        <v>12929.86</v>
      </c>
      <c r="L123" s="73">
        <v>12929.86</v>
      </c>
      <c r="M123" s="73">
        <v>1570.14</v>
      </c>
      <c r="N123" s="73">
        <v>23500</v>
      </c>
      <c r="O123" s="73">
        <v>-660</v>
      </c>
      <c r="P123" s="73">
        <v>22840</v>
      </c>
      <c r="Q123" s="73">
        <v>19448.009999999998</v>
      </c>
      <c r="R123" s="73">
        <v>19448.009999999998</v>
      </c>
      <c r="S123" s="73">
        <v>3391.99</v>
      </c>
      <c r="T123" s="73">
        <v>52500</v>
      </c>
      <c r="U123" s="73">
        <v>-660</v>
      </c>
      <c r="V123" s="73">
        <v>51840</v>
      </c>
      <c r="W123" s="73">
        <v>33771.89</v>
      </c>
      <c r="X123" s="73">
        <v>33771.89</v>
      </c>
      <c r="Y123" s="73">
        <v>18068.11</v>
      </c>
    </row>
    <row r="124" spans="1:25" x14ac:dyDescent="0.25">
      <c r="A124" t="s">
        <v>614</v>
      </c>
      <c r="B124" s="73">
        <v>642.88</v>
      </c>
      <c r="C124" s="73">
        <v>0</v>
      </c>
      <c r="D124" s="73">
        <v>642.88</v>
      </c>
      <c r="E124" s="73">
        <v>183.3</v>
      </c>
      <c r="F124" s="73">
        <v>183.3</v>
      </c>
      <c r="G124" s="73">
        <v>459.58</v>
      </c>
      <c r="H124" s="73">
        <v>627.76</v>
      </c>
      <c r="I124" s="73">
        <v>-84</v>
      </c>
      <c r="J124" s="73">
        <v>543.76</v>
      </c>
      <c r="K124" s="73">
        <v>379.55</v>
      </c>
      <c r="L124" s="73">
        <v>379.55</v>
      </c>
      <c r="M124" s="73">
        <v>164.21</v>
      </c>
      <c r="N124" s="73">
        <v>842.8</v>
      </c>
      <c r="O124" s="73">
        <v>0</v>
      </c>
      <c r="P124" s="73">
        <v>842.8</v>
      </c>
      <c r="Q124" s="73">
        <v>747.82</v>
      </c>
      <c r="R124" s="73">
        <v>747.82</v>
      </c>
      <c r="S124" s="73">
        <v>94.98</v>
      </c>
      <c r="T124" s="73">
        <v>2113.4399999999996</v>
      </c>
      <c r="U124" s="73">
        <v>-84</v>
      </c>
      <c r="V124" s="73">
        <v>2029.4399999999998</v>
      </c>
      <c r="W124" s="73">
        <v>1310.67</v>
      </c>
      <c r="X124" s="73">
        <v>1310.67</v>
      </c>
      <c r="Y124" s="73">
        <v>718.77</v>
      </c>
    </row>
    <row r="125" spans="1:25" x14ac:dyDescent="0.25">
      <c r="A125" t="s">
        <v>613</v>
      </c>
      <c r="B125" s="73">
        <v>8460</v>
      </c>
      <c r="C125" s="73">
        <v>0</v>
      </c>
      <c r="D125" s="73">
        <v>8460</v>
      </c>
      <c r="E125" s="73">
        <v>5152.68</v>
      </c>
      <c r="F125" s="73">
        <v>5152.68</v>
      </c>
      <c r="G125" s="73">
        <v>3307.32</v>
      </c>
      <c r="H125" s="73">
        <v>7920</v>
      </c>
      <c r="I125" s="73">
        <v>-3000</v>
      </c>
      <c r="J125" s="73">
        <v>4920</v>
      </c>
      <c r="K125" s="73">
        <v>625.5</v>
      </c>
      <c r="L125" s="73">
        <v>625.5</v>
      </c>
      <c r="M125" s="73">
        <v>4294.5</v>
      </c>
      <c r="N125" s="73">
        <v>6600</v>
      </c>
      <c r="O125" s="73">
        <v>660</v>
      </c>
      <c r="P125" s="73">
        <v>7260</v>
      </c>
      <c r="Q125" s="73">
        <v>7260</v>
      </c>
      <c r="R125" s="73">
        <v>7260</v>
      </c>
      <c r="S125" s="73">
        <v>0</v>
      </c>
      <c r="T125" s="73">
        <v>22980</v>
      </c>
      <c r="U125" s="73">
        <v>-2340</v>
      </c>
      <c r="V125" s="73">
        <v>20640</v>
      </c>
      <c r="W125" s="73">
        <v>13038.18</v>
      </c>
      <c r="X125" s="73">
        <v>13038.18</v>
      </c>
      <c r="Y125" s="73">
        <v>7601.82</v>
      </c>
    </row>
    <row r="126" spans="1:25" x14ac:dyDescent="0.25">
      <c r="A126" t="s">
        <v>612</v>
      </c>
      <c r="B126" s="73">
        <v>101124</v>
      </c>
      <c r="C126" s="73">
        <v>-238.98</v>
      </c>
      <c r="D126" s="73">
        <v>100885.02</v>
      </c>
      <c r="E126" s="73">
        <v>55879.31</v>
      </c>
      <c r="F126" s="73">
        <v>55879.31</v>
      </c>
      <c r="G126" s="73">
        <v>45005.71</v>
      </c>
      <c r="H126" s="73">
        <v>102508</v>
      </c>
      <c r="I126" s="73">
        <v>-3304.02</v>
      </c>
      <c r="J126" s="73">
        <v>99203.98</v>
      </c>
      <c r="K126" s="73">
        <v>92316.73</v>
      </c>
      <c r="L126" s="73">
        <v>92316.73</v>
      </c>
      <c r="M126" s="73">
        <v>6887.25</v>
      </c>
      <c r="N126" s="73">
        <v>107508</v>
      </c>
      <c r="O126" s="73">
        <v>0</v>
      </c>
      <c r="P126" s="73">
        <v>107508</v>
      </c>
      <c r="Q126" s="73">
        <v>89533.51</v>
      </c>
      <c r="R126" s="73">
        <v>89533.51</v>
      </c>
      <c r="S126" s="73">
        <v>17974.490000000002</v>
      </c>
      <c r="T126" s="73">
        <v>311140</v>
      </c>
      <c r="U126" s="73">
        <v>-3543</v>
      </c>
      <c r="V126" s="73">
        <v>307597</v>
      </c>
      <c r="W126" s="73">
        <v>237729.55</v>
      </c>
      <c r="X126" s="73">
        <v>237729.55</v>
      </c>
      <c r="Y126" s="73">
        <v>69867.45</v>
      </c>
    </row>
    <row r="127" spans="1:25" x14ac:dyDescent="0.25">
      <c r="A127" t="s">
        <v>611</v>
      </c>
      <c r="B127" s="73">
        <v>3991.12</v>
      </c>
      <c r="C127" s="73">
        <v>0</v>
      </c>
      <c r="D127" s="73">
        <v>3991.12</v>
      </c>
      <c r="E127" s="73">
        <v>2441.64</v>
      </c>
      <c r="F127" s="73">
        <v>2441.64</v>
      </c>
      <c r="G127" s="73">
        <v>1549.48</v>
      </c>
      <c r="H127" s="73">
        <v>3933.36</v>
      </c>
      <c r="I127" s="73">
        <v>-92.51</v>
      </c>
      <c r="J127" s="73">
        <v>3840.85</v>
      </c>
      <c r="K127" s="73">
        <v>3231.78</v>
      </c>
      <c r="L127" s="73">
        <v>3231.78</v>
      </c>
      <c r="M127" s="73">
        <v>609.07000000000005</v>
      </c>
      <c r="N127" s="73">
        <v>3854.14</v>
      </c>
      <c r="O127" s="73">
        <v>0</v>
      </c>
      <c r="P127" s="73">
        <v>3854.14</v>
      </c>
      <c r="Q127" s="73">
        <v>3192.22</v>
      </c>
      <c r="R127" s="73">
        <v>3192.22</v>
      </c>
      <c r="S127" s="73">
        <v>661.92</v>
      </c>
      <c r="T127" s="73">
        <v>11778.619999999999</v>
      </c>
      <c r="U127" s="73">
        <v>-92.51</v>
      </c>
      <c r="V127" s="73">
        <v>11686.109999999999</v>
      </c>
      <c r="W127" s="73">
        <v>8865.64</v>
      </c>
      <c r="X127" s="73">
        <v>8865.64</v>
      </c>
      <c r="Y127" s="73">
        <v>2820.4700000000003</v>
      </c>
    </row>
    <row r="128" spans="1:25" x14ac:dyDescent="0.25">
      <c r="A128" t="s">
        <v>610</v>
      </c>
      <c r="B128" s="73">
        <v>41416</v>
      </c>
      <c r="C128" s="73">
        <v>0</v>
      </c>
      <c r="D128" s="73">
        <v>41416</v>
      </c>
      <c r="E128" s="73">
        <v>31083.63</v>
      </c>
      <c r="F128" s="73">
        <v>31083.63</v>
      </c>
      <c r="G128" s="73">
        <v>10332.370000000001</v>
      </c>
      <c r="H128" s="73">
        <v>37969</v>
      </c>
      <c r="I128" s="73">
        <v>0</v>
      </c>
      <c r="J128" s="73">
        <v>37969</v>
      </c>
      <c r="K128" s="73">
        <v>23103.99</v>
      </c>
      <c r="L128" s="73">
        <v>23103.99</v>
      </c>
      <c r="M128" s="73">
        <v>14865.01</v>
      </c>
      <c r="N128" s="73">
        <v>30140</v>
      </c>
      <c r="O128" s="73">
        <v>0</v>
      </c>
      <c r="P128" s="73">
        <v>30140</v>
      </c>
      <c r="Q128" s="73">
        <v>24474.27</v>
      </c>
      <c r="R128" s="73">
        <v>24474.27</v>
      </c>
      <c r="S128" s="73">
        <v>5665.73</v>
      </c>
      <c r="T128" s="73">
        <v>109525</v>
      </c>
      <c r="U128" s="73">
        <v>0</v>
      </c>
      <c r="V128" s="73">
        <v>109525</v>
      </c>
      <c r="W128" s="73">
        <v>78661.89</v>
      </c>
      <c r="X128" s="73">
        <v>78661.89</v>
      </c>
      <c r="Y128" s="73">
        <v>30863.11</v>
      </c>
    </row>
    <row r="129" spans="1:25" x14ac:dyDescent="0.25">
      <c r="A129" t="s">
        <v>609</v>
      </c>
      <c r="B129" s="73">
        <v>0</v>
      </c>
      <c r="C129" s="73">
        <v>238.98</v>
      </c>
      <c r="D129" s="73">
        <v>238.98</v>
      </c>
      <c r="E129" s="73">
        <v>238.98</v>
      </c>
      <c r="F129" s="73">
        <v>238.98</v>
      </c>
      <c r="G129" s="73">
        <v>0</v>
      </c>
      <c r="T129" s="73">
        <v>0</v>
      </c>
      <c r="U129" s="73">
        <v>238.98</v>
      </c>
      <c r="V129" s="73">
        <v>238.98</v>
      </c>
      <c r="W129" s="73">
        <v>238.98</v>
      </c>
      <c r="X129" s="73">
        <v>238.98</v>
      </c>
      <c r="Y129" s="73">
        <v>0</v>
      </c>
    </row>
    <row r="130" spans="1:25" x14ac:dyDescent="0.25">
      <c r="A130" t="s">
        <v>608</v>
      </c>
      <c r="B130" s="73">
        <v>40500</v>
      </c>
      <c r="C130" s="73">
        <v>0</v>
      </c>
      <c r="D130" s="73">
        <v>40500</v>
      </c>
      <c r="E130" s="73">
        <v>17019.54</v>
      </c>
      <c r="F130" s="73">
        <v>17019.54</v>
      </c>
      <c r="G130" s="73">
        <v>23480.46</v>
      </c>
      <c r="H130" s="73">
        <v>40500</v>
      </c>
      <c r="I130" s="73">
        <v>0</v>
      </c>
      <c r="J130" s="73">
        <v>40500</v>
      </c>
      <c r="K130" s="73">
        <v>24026.53</v>
      </c>
      <c r="L130" s="73">
        <v>24026.53</v>
      </c>
      <c r="M130" s="73">
        <v>16473.47</v>
      </c>
      <c r="N130" s="73">
        <v>42575</v>
      </c>
      <c r="O130" s="73">
        <v>-120</v>
      </c>
      <c r="P130" s="73">
        <v>42455</v>
      </c>
      <c r="Q130" s="73">
        <v>24832.9</v>
      </c>
      <c r="R130" s="73">
        <v>24832.9</v>
      </c>
      <c r="S130" s="73">
        <v>17622.099999999999</v>
      </c>
      <c r="T130" s="73">
        <v>123575</v>
      </c>
      <c r="U130" s="73">
        <v>-120</v>
      </c>
      <c r="V130" s="73">
        <v>123455</v>
      </c>
      <c r="W130" s="73">
        <v>65878.97</v>
      </c>
      <c r="X130" s="73">
        <v>65878.97</v>
      </c>
      <c r="Y130" s="73">
        <v>57576.03</v>
      </c>
    </row>
    <row r="131" spans="1:25" x14ac:dyDescent="0.25">
      <c r="A131" t="s">
        <v>607</v>
      </c>
      <c r="B131" s="73">
        <v>1134</v>
      </c>
      <c r="C131" s="73">
        <v>0</v>
      </c>
      <c r="D131" s="73">
        <v>1134</v>
      </c>
      <c r="E131" s="73">
        <v>476.53</v>
      </c>
      <c r="F131" s="73">
        <v>476.53</v>
      </c>
      <c r="G131" s="73">
        <v>657.47</v>
      </c>
      <c r="H131" s="73">
        <v>1134</v>
      </c>
      <c r="I131" s="73">
        <v>0</v>
      </c>
      <c r="J131" s="73">
        <v>1134</v>
      </c>
      <c r="K131" s="73">
        <v>672.74</v>
      </c>
      <c r="L131" s="73">
        <v>672.74</v>
      </c>
      <c r="M131" s="73">
        <v>461.26</v>
      </c>
      <c r="N131" s="73">
        <v>1192.0999999999999</v>
      </c>
      <c r="O131" s="73">
        <v>0</v>
      </c>
      <c r="P131" s="73">
        <v>1192.0999999999999</v>
      </c>
      <c r="Q131" s="73">
        <v>695.32</v>
      </c>
      <c r="R131" s="73">
        <v>695.32</v>
      </c>
      <c r="S131" s="73">
        <v>496.78</v>
      </c>
      <c r="T131" s="73">
        <v>3460.1</v>
      </c>
      <c r="U131" s="73">
        <v>0</v>
      </c>
      <c r="V131" s="73">
        <v>3460.1</v>
      </c>
      <c r="W131" s="73">
        <v>1844.5900000000001</v>
      </c>
      <c r="X131" s="73">
        <v>1844.5900000000001</v>
      </c>
      <c r="Y131" s="73">
        <v>1615.51</v>
      </c>
    </row>
    <row r="132" spans="1:25" x14ac:dyDescent="0.25">
      <c r="A132" t="s">
        <v>606</v>
      </c>
      <c r="B132" s="73">
        <v>7136</v>
      </c>
      <c r="C132" s="73">
        <v>0</v>
      </c>
      <c r="D132" s="73">
        <v>7136</v>
      </c>
      <c r="E132" s="73">
        <v>1155.8900000000001</v>
      </c>
      <c r="F132" s="73">
        <v>1155.8900000000001</v>
      </c>
      <c r="G132" s="73">
        <v>5980.11</v>
      </c>
      <c r="H132" s="73">
        <v>7635</v>
      </c>
      <c r="I132" s="73">
        <v>-972.76</v>
      </c>
      <c r="J132" s="73">
        <v>6662.24</v>
      </c>
      <c r="K132" s="73">
        <v>3086.39</v>
      </c>
      <c r="L132" s="73">
        <v>3086.39</v>
      </c>
      <c r="M132" s="73">
        <v>3575.85</v>
      </c>
      <c r="N132" s="73">
        <v>7629</v>
      </c>
      <c r="O132" s="73">
        <v>0</v>
      </c>
      <c r="P132" s="73">
        <v>7629</v>
      </c>
      <c r="Q132" s="73">
        <v>5922.4</v>
      </c>
      <c r="R132" s="73">
        <v>5922.4</v>
      </c>
      <c r="S132" s="73">
        <v>1706.6</v>
      </c>
      <c r="T132" s="73">
        <v>22400</v>
      </c>
      <c r="U132" s="73">
        <v>-972.76</v>
      </c>
      <c r="V132" s="73">
        <v>21427.239999999998</v>
      </c>
      <c r="W132" s="73">
        <v>10164.68</v>
      </c>
      <c r="X132" s="73">
        <v>10164.68</v>
      </c>
      <c r="Y132" s="73">
        <v>11262.56</v>
      </c>
    </row>
    <row r="133" spans="1:25" x14ac:dyDescent="0.25">
      <c r="A133" t="s">
        <v>605</v>
      </c>
      <c r="B133" s="73">
        <v>1847.33</v>
      </c>
      <c r="C133" s="73">
        <v>-272.37</v>
      </c>
      <c r="D133" s="73">
        <v>1574.96</v>
      </c>
      <c r="E133" s="73">
        <v>1099.6099999999999</v>
      </c>
      <c r="F133" s="73">
        <v>1099.6099999999999</v>
      </c>
      <c r="G133" s="73">
        <v>475.35</v>
      </c>
      <c r="H133" s="73">
        <v>1730.9</v>
      </c>
      <c r="I133" s="73">
        <v>-307.24</v>
      </c>
      <c r="J133" s="73">
        <v>1423.66</v>
      </c>
      <c r="K133" s="73">
        <v>969.73</v>
      </c>
      <c r="L133" s="73">
        <v>969.73</v>
      </c>
      <c r="M133" s="73">
        <v>453.93</v>
      </c>
      <c r="N133" s="73">
        <v>1673.67</v>
      </c>
      <c r="O133" s="73">
        <v>0</v>
      </c>
      <c r="P133" s="73">
        <v>1673.67</v>
      </c>
      <c r="Q133" s="73">
        <v>10154.16</v>
      </c>
      <c r="R133" s="73">
        <v>10154.16</v>
      </c>
      <c r="S133" s="73">
        <v>-8480.49</v>
      </c>
      <c r="T133" s="73">
        <v>5251.9</v>
      </c>
      <c r="U133" s="73">
        <v>-579.61</v>
      </c>
      <c r="V133" s="73">
        <v>4672.29</v>
      </c>
      <c r="W133" s="73">
        <v>12223.5</v>
      </c>
      <c r="X133" s="73">
        <v>12223.5</v>
      </c>
      <c r="Y133" s="73">
        <v>-7551.21</v>
      </c>
    </row>
    <row r="134" spans="1:25" x14ac:dyDescent="0.25">
      <c r="A134" t="s">
        <v>604</v>
      </c>
      <c r="B134" s="73">
        <v>58840</v>
      </c>
      <c r="C134" s="73">
        <v>-9727.6299999999992</v>
      </c>
      <c r="D134" s="73">
        <v>49112.37</v>
      </c>
      <c r="E134" s="73">
        <v>38115.910000000003</v>
      </c>
      <c r="F134" s="73">
        <v>38115.910000000003</v>
      </c>
      <c r="G134" s="73">
        <v>10996.46</v>
      </c>
      <c r="H134" s="73">
        <v>54183</v>
      </c>
      <c r="I134" s="73">
        <v>-10000</v>
      </c>
      <c r="J134" s="73">
        <v>44183</v>
      </c>
      <c r="K134" s="73">
        <v>31546.9</v>
      </c>
      <c r="L134" s="73">
        <v>31546.9</v>
      </c>
      <c r="M134" s="73">
        <v>12636.1</v>
      </c>
      <c r="N134" s="73">
        <v>52145</v>
      </c>
      <c r="O134" s="73">
        <v>0</v>
      </c>
      <c r="P134" s="73">
        <v>52145</v>
      </c>
      <c r="Q134" s="73">
        <v>37123.629999999997</v>
      </c>
      <c r="R134" s="73">
        <v>37123.629999999997</v>
      </c>
      <c r="S134" s="73">
        <v>15021.37</v>
      </c>
      <c r="T134" s="73">
        <v>165168</v>
      </c>
      <c r="U134" s="73">
        <v>-19727.629999999997</v>
      </c>
      <c r="V134" s="73">
        <v>145440.37</v>
      </c>
      <c r="W134" s="73">
        <v>106786.44</v>
      </c>
      <c r="X134" s="73">
        <v>106786.44</v>
      </c>
      <c r="Y134" s="73">
        <v>38653.93</v>
      </c>
    </row>
    <row r="135" spans="1:25" x14ac:dyDescent="0.25">
      <c r="A135" t="s">
        <v>603</v>
      </c>
      <c r="B135" s="73">
        <v>20000</v>
      </c>
      <c r="C135" s="73">
        <v>0</v>
      </c>
      <c r="D135" s="73">
        <v>20000</v>
      </c>
      <c r="E135" s="73">
        <v>2665.5</v>
      </c>
      <c r="F135" s="73">
        <v>2665.5</v>
      </c>
      <c r="G135" s="73">
        <v>17334.5</v>
      </c>
      <c r="H135" s="73">
        <v>20000</v>
      </c>
      <c r="I135" s="73">
        <v>-3304.02</v>
      </c>
      <c r="J135" s="73">
        <v>16695.98</v>
      </c>
      <c r="K135" s="73">
        <v>13986.55</v>
      </c>
      <c r="L135" s="73">
        <v>13986.55</v>
      </c>
      <c r="M135" s="73">
        <v>2709.43</v>
      </c>
      <c r="N135" s="73">
        <v>20000</v>
      </c>
      <c r="O135" s="73">
        <v>120</v>
      </c>
      <c r="P135" s="73">
        <v>20120</v>
      </c>
      <c r="Q135" s="73">
        <v>18523.66</v>
      </c>
      <c r="R135" s="73">
        <v>18523.66</v>
      </c>
      <c r="S135" s="73">
        <v>1596.34</v>
      </c>
      <c r="T135" s="73">
        <v>60000</v>
      </c>
      <c r="U135" s="73">
        <v>-3184.02</v>
      </c>
      <c r="V135" s="73">
        <v>56815.979999999996</v>
      </c>
      <c r="W135" s="73">
        <v>35175.71</v>
      </c>
      <c r="X135" s="73">
        <v>35175.71</v>
      </c>
      <c r="Y135" s="73">
        <v>21640.27</v>
      </c>
    </row>
    <row r="136" spans="1:25" x14ac:dyDescent="0.25">
      <c r="A136" t="s">
        <v>602</v>
      </c>
      <c r="B136" s="73">
        <v>560</v>
      </c>
      <c r="C136" s="73">
        <v>0</v>
      </c>
      <c r="D136" s="73">
        <v>560</v>
      </c>
      <c r="E136" s="73">
        <v>74.61</v>
      </c>
      <c r="F136" s="73">
        <v>74.61</v>
      </c>
      <c r="G136" s="73">
        <v>485.39</v>
      </c>
      <c r="H136" s="73">
        <v>560</v>
      </c>
      <c r="I136" s="73">
        <v>-92.51</v>
      </c>
      <c r="J136" s="73">
        <v>467.49</v>
      </c>
      <c r="K136" s="73">
        <v>391.62</v>
      </c>
      <c r="L136" s="73">
        <v>391.62</v>
      </c>
      <c r="M136" s="73">
        <v>75.87</v>
      </c>
      <c r="N136" s="73">
        <v>560</v>
      </c>
      <c r="O136" s="73">
        <v>0</v>
      </c>
      <c r="P136" s="73">
        <v>560</v>
      </c>
      <c r="Q136" s="73">
        <v>518.65</v>
      </c>
      <c r="R136" s="73">
        <v>518.65</v>
      </c>
      <c r="S136" s="73">
        <v>41.35</v>
      </c>
      <c r="T136" s="73">
        <v>1680</v>
      </c>
      <c r="U136" s="73">
        <v>-92.51</v>
      </c>
      <c r="V136" s="73">
        <v>1587.49</v>
      </c>
      <c r="W136" s="73">
        <v>984.88</v>
      </c>
      <c r="X136" s="73">
        <v>984.88</v>
      </c>
      <c r="Y136" s="73">
        <v>602.61</v>
      </c>
    </row>
    <row r="137" spans="1:25" x14ac:dyDescent="0.25">
      <c r="A137" t="s">
        <v>601</v>
      </c>
      <c r="B137" s="73">
        <v>1272315</v>
      </c>
      <c r="C137" s="73">
        <v>0</v>
      </c>
      <c r="D137" s="73">
        <v>1272315</v>
      </c>
      <c r="E137" s="73">
        <v>565826.44999999995</v>
      </c>
      <c r="F137" s="73">
        <v>565826.44999999995</v>
      </c>
      <c r="G137" s="73">
        <v>706488.55</v>
      </c>
      <c r="H137" s="73">
        <v>1200000</v>
      </c>
      <c r="I137" s="73">
        <v>-10015.890000000014</v>
      </c>
      <c r="J137" s="73">
        <v>1189984.1099999999</v>
      </c>
      <c r="K137" s="73">
        <v>660506.22</v>
      </c>
      <c r="L137" s="73">
        <v>660506.22</v>
      </c>
      <c r="M137" s="73">
        <v>529477.89</v>
      </c>
      <c r="N137" s="73">
        <v>1422000</v>
      </c>
      <c r="O137" s="73">
        <v>0</v>
      </c>
      <c r="P137" s="73">
        <v>1422000</v>
      </c>
      <c r="Q137" s="73">
        <v>455893.16</v>
      </c>
      <c r="R137" s="73">
        <v>455893.16</v>
      </c>
      <c r="S137" s="73">
        <v>966106.84</v>
      </c>
      <c r="T137" s="73">
        <v>3894315</v>
      </c>
      <c r="U137" s="73">
        <v>-10015.890000000014</v>
      </c>
      <c r="V137" s="73">
        <v>3884299.11</v>
      </c>
      <c r="W137" s="73">
        <v>1682225.8299999998</v>
      </c>
      <c r="X137" s="73">
        <v>1682225.8299999998</v>
      </c>
      <c r="Y137" s="73">
        <v>2202073.2799999998</v>
      </c>
    </row>
    <row r="138" spans="1:25" x14ac:dyDescent="0.25">
      <c r="A138" t="s">
        <v>600</v>
      </c>
      <c r="B138" s="73">
        <v>35624.82</v>
      </c>
      <c r="C138" s="73">
        <v>0</v>
      </c>
      <c r="D138" s="73">
        <v>35624.82</v>
      </c>
      <c r="E138" s="73">
        <v>3468.86</v>
      </c>
      <c r="F138" s="73">
        <v>3468.86</v>
      </c>
      <c r="G138" s="73">
        <v>32155.96</v>
      </c>
      <c r="H138" s="73">
        <v>33600</v>
      </c>
      <c r="I138" s="73">
        <v>-280</v>
      </c>
      <c r="J138" s="73">
        <v>33320</v>
      </c>
      <c r="K138" s="73">
        <v>5841.33</v>
      </c>
      <c r="L138" s="73">
        <v>5841.33</v>
      </c>
      <c r="M138" s="73">
        <v>27478.67</v>
      </c>
      <c r="N138" s="73">
        <v>85700</v>
      </c>
      <c r="O138" s="73">
        <v>0</v>
      </c>
      <c r="P138" s="73">
        <v>85700</v>
      </c>
      <c r="Q138" s="73">
        <v>43114.9</v>
      </c>
      <c r="R138" s="73">
        <v>43114.9</v>
      </c>
      <c r="S138" s="73">
        <v>42585.1</v>
      </c>
      <c r="T138" s="73">
        <v>154924.82</v>
      </c>
      <c r="U138" s="73">
        <v>-280</v>
      </c>
      <c r="V138" s="73">
        <v>154644.82</v>
      </c>
      <c r="W138" s="73">
        <v>52425.090000000004</v>
      </c>
      <c r="X138" s="73">
        <v>52425.090000000004</v>
      </c>
      <c r="Y138" s="73">
        <v>102219.73</v>
      </c>
    </row>
    <row r="139" spans="1:25" x14ac:dyDescent="0.25">
      <c r="A139" t="s">
        <v>599</v>
      </c>
      <c r="B139" s="73">
        <v>73349</v>
      </c>
      <c r="C139" s="73">
        <v>-51895.92</v>
      </c>
      <c r="D139" s="73">
        <v>21453.08</v>
      </c>
      <c r="E139" s="73">
        <v>3564</v>
      </c>
      <c r="F139" s="73">
        <v>3564</v>
      </c>
      <c r="G139" s="73">
        <v>17889.080000000002</v>
      </c>
      <c r="H139" s="73">
        <v>73349</v>
      </c>
      <c r="I139" s="73">
        <v>-30000</v>
      </c>
      <c r="J139" s="73">
        <v>43349</v>
      </c>
      <c r="K139" s="73">
        <v>15940.56</v>
      </c>
      <c r="L139" s="73">
        <v>15940.56</v>
      </c>
      <c r="M139" s="73">
        <v>27408.44</v>
      </c>
      <c r="N139" s="73">
        <v>73349</v>
      </c>
      <c r="O139" s="73">
        <v>0</v>
      </c>
      <c r="P139" s="73">
        <v>73349</v>
      </c>
      <c r="Q139" s="73">
        <v>27135.52</v>
      </c>
      <c r="R139" s="73">
        <v>27135.52</v>
      </c>
      <c r="S139" s="73">
        <v>46213.48</v>
      </c>
      <c r="T139" s="73">
        <v>220047</v>
      </c>
      <c r="U139" s="73">
        <v>-81895.92</v>
      </c>
      <c r="V139" s="73">
        <v>138151.08000000002</v>
      </c>
      <c r="W139" s="73">
        <v>46640.08</v>
      </c>
      <c r="X139" s="73">
        <v>46640.08</v>
      </c>
      <c r="Y139" s="73">
        <v>91511</v>
      </c>
    </row>
    <row r="140" spans="1:25" x14ac:dyDescent="0.25">
      <c r="A140" t="s">
        <v>598</v>
      </c>
      <c r="B140" s="73">
        <v>2237.4499999999998</v>
      </c>
      <c r="C140" s="73">
        <v>-1516.18</v>
      </c>
      <c r="D140" s="73">
        <v>721.27</v>
      </c>
      <c r="E140" s="73">
        <v>117.09</v>
      </c>
      <c r="F140" s="73">
        <v>117.09</v>
      </c>
      <c r="G140" s="73">
        <v>604.17999999999995</v>
      </c>
      <c r="H140" s="73">
        <v>2053.77</v>
      </c>
      <c r="I140" s="73">
        <v>-840</v>
      </c>
      <c r="J140" s="73">
        <v>1213.77</v>
      </c>
      <c r="K140" s="73">
        <v>446.33</v>
      </c>
      <c r="L140" s="73">
        <v>446.33</v>
      </c>
      <c r="M140" s="73">
        <v>767.44</v>
      </c>
      <c r="N140" s="73">
        <v>2053.77</v>
      </c>
      <c r="O140" s="73">
        <v>0</v>
      </c>
      <c r="P140" s="73">
        <v>2053.77</v>
      </c>
      <c r="Q140" s="73">
        <v>759.77</v>
      </c>
      <c r="R140" s="73">
        <v>759.77</v>
      </c>
      <c r="S140" s="73">
        <v>1294</v>
      </c>
      <c r="T140" s="73">
        <v>6344.99</v>
      </c>
      <c r="U140" s="73">
        <v>-2356.1800000000003</v>
      </c>
      <c r="V140" s="73">
        <v>3988.81</v>
      </c>
      <c r="W140" s="73">
        <v>1323.19</v>
      </c>
      <c r="X140" s="73">
        <v>1323.19</v>
      </c>
      <c r="Y140" s="73">
        <v>2665.62</v>
      </c>
    </row>
    <row r="141" spans="1:25" x14ac:dyDescent="0.25">
      <c r="A141" t="s">
        <v>597</v>
      </c>
      <c r="B141" s="73">
        <v>6560</v>
      </c>
      <c r="C141" s="73">
        <v>-2253.7199999999998</v>
      </c>
      <c r="D141" s="73">
        <v>4306.28</v>
      </c>
      <c r="E141" s="73">
        <v>617.57000000000005</v>
      </c>
      <c r="F141" s="73">
        <v>617.57000000000005</v>
      </c>
      <c r="G141" s="73">
        <v>3688.71</v>
      </c>
      <c r="T141" s="73">
        <v>6560</v>
      </c>
      <c r="U141" s="73">
        <v>-2253.7199999999998</v>
      </c>
      <c r="V141" s="73">
        <v>4306.28</v>
      </c>
      <c r="W141" s="73">
        <v>617.57000000000005</v>
      </c>
      <c r="X141" s="73">
        <v>617.57000000000005</v>
      </c>
      <c r="Y141" s="73">
        <v>3688.71</v>
      </c>
    </row>
    <row r="142" spans="1:25" x14ac:dyDescent="0.25">
      <c r="A142" t="s">
        <v>596</v>
      </c>
      <c r="B142" s="73">
        <v>369570</v>
      </c>
      <c r="C142" s="73">
        <v>0</v>
      </c>
      <c r="D142" s="73">
        <v>369570</v>
      </c>
      <c r="E142" s="73">
        <v>213370.04</v>
      </c>
      <c r="F142" s="73">
        <v>213637.3</v>
      </c>
      <c r="G142" s="73">
        <v>155932.70000000001</v>
      </c>
      <c r="H142" s="73">
        <v>484350</v>
      </c>
      <c r="I142" s="73">
        <v>0</v>
      </c>
      <c r="J142" s="73">
        <v>484350</v>
      </c>
      <c r="K142" s="73">
        <v>468616.26</v>
      </c>
      <c r="L142" s="73">
        <v>472212.17</v>
      </c>
      <c r="M142" s="73">
        <v>12137.83</v>
      </c>
      <c r="N142" s="73">
        <v>450430</v>
      </c>
      <c r="O142" s="73">
        <v>0</v>
      </c>
      <c r="P142" s="73">
        <v>450430</v>
      </c>
      <c r="Q142" s="73">
        <v>419495.32</v>
      </c>
      <c r="R142" s="73">
        <v>418343.32</v>
      </c>
      <c r="S142" s="73">
        <v>32086.68</v>
      </c>
      <c r="T142" s="73">
        <v>1304350</v>
      </c>
      <c r="U142" s="73">
        <v>0</v>
      </c>
      <c r="V142" s="73">
        <v>1304350</v>
      </c>
      <c r="W142" s="73">
        <v>1101481.6200000001</v>
      </c>
      <c r="X142" s="73">
        <v>1104192.79</v>
      </c>
      <c r="Y142" s="73">
        <v>200157.21</v>
      </c>
    </row>
    <row r="143" spans="1:25" x14ac:dyDescent="0.25">
      <c r="A143" t="s">
        <v>595</v>
      </c>
      <c r="B143" s="73">
        <v>17503.400000000001</v>
      </c>
      <c r="C143" s="73">
        <v>-368.84</v>
      </c>
      <c r="D143" s="73">
        <v>17134.560000000001</v>
      </c>
      <c r="E143" s="73">
        <v>12167.81</v>
      </c>
      <c r="F143" s="73">
        <v>12167.81</v>
      </c>
      <c r="G143" s="73">
        <v>4966.75</v>
      </c>
      <c r="H143" s="73">
        <v>15796.2</v>
      </c>
      <c r="I143" s="73">
        <v>0</v>
      </c>
      <c r="J143" s="73">
        <v>15796.2</v>
      </c>
      <c r="K143" s="73">
        <v>14979.45</v>
      </c>
      <c r="L143" s="73">
        <v>14979.45</v>
      </c>
      <c r="M143" s="73">
        <v>816.75</v>
      </c>
      <c r="N143" s="73">
        <v>16157.96</v>
      </c>
      <c r="O143" s="73">
        <v>0</v>
      </c>
      <c r="P143" s="73">
        <v>16157.96</v>
      </c>
      <c r="Q143" s="73">
        <v>61699.17</v>
      </c>
      <c r="R143" s="73">
        <v>61699.17</v>
      </c>
      <c r="S143" s="73">
        <v>-45541.21</v>
      </c>
      <c r="T143" s="73">
        <v>49457.560000000005</v>
      </c>
      <c r="U143" s="73">
        <v>-368.84</v>
      </c>
      <c r="V143" s="73">
        <v>49088.72</v>
      </c>
      <c r="W143" s="73">
        <v>88846.43</v>
      </c>
      <c r="X143" s="73">
        <v>88846.43</v>
      </c>
      <c r="Y143" s="73">
        <v>-39757.71</v>
      </c>
    </row>
    <row r="144" spans="1:25" x14ac:dyDescent="0.25">
      <c r="A144" t="s">
        <v>594</v>
      </c>
      <c r="B144" s="73">
        <v>76980</v>
      </c>
      <c r="C144" s="73">
        <v>-13172.85</v>
      </c>
      <c r="D144" s="73">
        <v>63807.15</v>
      </c>
      <c r="E144" s="73">
        <v>42622.5</v>
      </c>
      <c r="F144" s="73">
        <v>42622.5</v>
      </c>
      <c r="G144" s="73">
        <v>21184.65</v>
      </c>
      <c r="H144" s="73">
        <v>79800</v>
      </c>
      <c r="I144" s="73">
        <v>0</v>
      </c>
      <c r="J144" s="73">
        <v>79800</v>
      </c>
      <c r="K144" s="73">
        <v>66364.479999999996</v>
      </c>
      <c r="L144" s="73">
        <v>66364.479999999996</v>
      </c>
      <c r="M144" s="73">
        <v>13435.52</v>
      </c>
      <c r="N144" s="73">
        <v>126640</v>
      </c>
      <c r="O144" s="73">
        <v>0</v>
      </c>
      <c r="P144" s="73">
        <v>126640</v>
      </c>
      <c r="Q144" s="73">
        <v>70044.78</v>
      </c>
      <c r="R144" s="73">
        <v>70044.78</v>
      </c>
      <c r="S144" s="73">
        <v>56595.22</v>
      </c>
      <c r="T144" s="73">
        <v>283420</v>
      </c>
      <c r="U144" s="73">
        <v>-13172.85</v>
      </c>
      <c r="V144" s="73">
        <v>270247.15000000002</v>
      </c>
      <c r="W144" s="73">
        <v>179031.76</v>
      </c>
      <c r="X144" s="73">
        <v>179031.76</v>
      </c>
      <c r="Y144" s="73">
        <v>91215.39</v>
      </c>
    </row>
    <row r="145" spans="1:25" x14ac:dyDescent="0.25">
      <c r="A145" t="s">
        <v>593</v>
      </c>
      <c r="B145" s="73">
        <v>17000</v>
      </c>
      <c r="C145" s="73">
        <v>0</v>
      </c>
      <c r="D145" s="73">
        <v>17000</v>
      </c>
      <c r="E145" s="73">
        <v>15892.67</v>
      </c>
      <c r="F145" s="73">
        <v>15892.67</v>
      </c>
      <c r="G145" s="73">
        <v>1107.33</v>
      </c>
      <c r="H145" s="73">
        <v>25700</v>
      </c>
      <c r="I145" s="73">
        <v>0</v>
      </c>
      <c r="J145" s="73">
        <v>25700</v>
      </c>
      <c r="K145" s="73">
        <v>25033.77</v>
      </c>
      <c r="L145" s="73">
        <v>25033.77</v>
      </c>
      <c r="M145" s="73">
        <v>666.23</v>
      </c>
      <c r="N145" s="73">
        <v>26700</v>
      </c>
      <c r="O145" s="73">
        <v>-617.79</v>
      </c>
      <c r="P145" s="73">
        <v>26082.21</v>
      </c>
      <c r="Q145" s="73">
        <v>17259.27</v>
      </c>
      <c r="R145" s="73">
        <v>17259.27</v>
      </c>
      <c r="S145" s="73">
        <v>8822.94</v>
      </c>
      <c r="T145" s="73">
        <v>69400</v>
      </c>
      <c r="U145" s="73">
        <v>-617.79</v>
      </c>
      <c r="V145" s="73">
        <v>68782.209999999992</v>
      </c>
      <c r="W145" s="73">
        <v>58185.710000000006</v>
      </c>
      <c r="X145" s="73">
        <v>58185.710000000006</v>
      </c>
      <c r="Y145" s="73">
        <v>10596.5</v>
      </c>
    </row>
    <row r="146" spans="1:25" x14ac:dyDescent="0.25">
      <c r="A146" t="s">
        <v>592</v>
      </c>
      <c r="B146" s="73">
        <v>2751.97</v>
      </c>
      <c r="C146" s="73">
        <v>0</v>
      </c>
      <c r="D146" s="73">
        <v>2751.97</v>
      </c>
      <c r="E146" s="73">
        <v>2549.21</v>
      </c>
      <c r="F146" s="73">
        <v>2549.21</v>
      </c>
      <c r="G146" s="73">
        <v>202.76</v>
      </c>
      <c r="H146" s="73">
        <v>2995.57</v>
      </c>
      <c r="I146" s="73">
        <v>0</v>
      </c>
      <c r="J146" s="73">
        <v>2995.57</v>
      </c>
      <c r="K146" s="73">
        <v>2790.89</v>
      </c>
      <c r="L146" s="73">
        <v>2790.89</v>
      </c>
      <c r="M146" s="73">
        <v>204.68</v>
      </c>
      <c r="N146" s="73">
        <v>3103.23</v>
      </c>
      <c r="O146" s="73">
        <v>0</v>
      </c>
      <c r="P146" s="73">
        <v>3103.23</v>
      </c>
      <c r="Q146" s="73">
        <v>2511.0300000000002</v>
      </c>
      <c r="R146" s="73">
        <v>2511.0300000000002</v>
      </c>
      <c r="S146" s="73">
        <v>592.20000000000005</v>
      </c>
      <c r="T146" s="73">
        <v>8850.77</v>
      </c>
      <c r="U146" s="73">
        <v>0</v>
      </c>
      <c r="V146" s="73">
        <v>8850.77</v>
      </c>
      <c r="W146" s="73">
        <v>7851.130000000001</v>
      </c>
      <c r="X146" s="73">
        <v>7851.130000000001</v>
      </c>
      <c r="Y146" s="73">
        <v>999.6400000000001</v>
      </c>
    </row>
    <row r="147" spans="1:25" x14ac:dyDescent="0.25">
      <c r="A147" t="s">
        <v>591</v>
      </c>
      <c r="B147" s="73">
        <v>15035</v>
      </c>
      <c r="C147" s="73">
        <v>0</v>
      </c>
      <c r="D147" s="73">
        <v>15035</v>
      </c>
      <c r="E147" s="73">
        <v>13396.24</v>
      </c>
      <c r="F147" s="73">
        <v>13396.24</v>
      </c>
      <c r="G147" s="73">
        <v>1638.76</v>
      </c>
      <c r="H147" s="73">
        <v>15035</v>
      </c>
      <c r="I147" s="73">
        <v>0</v>
      </c>
      <c r="J147" s="73">
        <v>15035</v>
      </c>
      <c r="K147" s="73">
        <v>12887.42</v>
      </c>
      <c r="L147" s="73">
        <v>12887.42</v>
      </c>
      <c r="M147" s="73">
        <v>2147.58</v>
      </c>
      <c r="N147" s="73">
        <v>16500</v>
      </c>
      <c r="O147" s="73">
        <v>617.79</v>
      </c>
      <c r="P147" s="73">
        <v>17117.79</v>
      </c>
      <c r="Q147" s="73">
        <v>16776.79</v>
      </c>
      <c r="R147" s="73">
        <v>16776.79</v>
      </c>
      <c r="S147" s="73">
        <v>341</v>
      </c>
      <c r="T147" s="73">
        <v>46570</v>
      </c>
      <c r="U147" s="73">
        <v>617.79</v>
      </c>
      <c r="V147" s="73">
        <v>47187.79</v>
      </c>
      <c r="W147" s="73">
        <v>43060.45</v>
      </c>
      <c r="X147" s="73">
        <v>43060.45</v>
      </c>
      <c r="Y147" s="73">
        <v>4127.34</v>
      </c>
    </row>
    <row r="148" spans="1:25" x14ac:dyDescent="0.25">
      <c r="A148" t="s">
        <v>590</v>
      </c>
      <c r="B148" s="73">
        <v>66249.600000000006</v>
      </c>
      <c r="C148" s="73">
        <v>0</v>
      </c>
      <c r="D148" s="73">
        <v>66249.600000000006</v>
      </c>
      <c r="E148" s="73">
        <v>61753.45</v>
      </c>
      <c r="F148" s="73">
        <v>61753.45</v>
      </c>
      <c r="G148" s="73">
        <v>4496.1499999999996</v>
      </c>
      <c r="H148" s="73">
        <v>66249.600000000006</v>
      </c>
      <c r="I148" s="73">
        <v>0</v>
      </c>
      <c r="J148" s="73">
        <v>66249.600000000006</v>
      </c>
      <c r="K148" s="73">
        <v>61753.41</v>
      </c>
      <c r="L148" s="73">
        <v>61753.41</v>
      </c>
      <c r="M148" s="73">
        <v>4496.1899999999996</v>
      </c>
      <c r="N148" s="73">
        <v>67629.8</v>
      </c>
      <c r="O148" s="73">
        <v>0</v>
      </c>
      <c r="P148" s="73">
        <v>67629.8</v>
      </c>
      <c r="Q148" s="73">
        <v>55643.31</v>
      </c>
      <c r="R148" s="73">
        <v>55643.31</v>
      </c>
      <c r="S148" s="73">
        <v>11986.49</v>
      </c>
      <c r="T148" s="73">
        <v>200129</v>
      </c>
      <c r="U148" s="73">
        <v>0</v>
      </c>
      <c r="V148" s="73">
        <v>200129</v>
      </c>
      <c r="W148" s="73">
        <v>179150.16999999998</v>
      </c>
      <c r="X148" s="73">
        <v>179150.16999999998</v>
      </c>
      <c r="Y148" s="73">
        <v>20978.83</v>
      </c>
    </row>
    <row r="149" spans="1:25" x14ac:dyDescent="0.25">
      <c r="A149" t="s">
        <v>589</v>
      </c>
      <c r="B149" s="73">
        <v>13420</v>
      </c>
      <c r="C149" s="73">
        <v>-6170</v>
      </c>
      <c r="D149" s="73">
        <v>7250</v>
      </c>
      <c r="E149" s="73">
        <v>4736.17</v>
      </c>
      <c r="F149" s="73">
        <v>4736.17</v>
      </c>
      <c r="G149" s="73">
        <v>2513.83</v>
      </c>
      <c r="H149" s="73">
        <v>5750</v>
      </c>
      <c r="I149" s="73">
        <v>0</v>
      </c>
      <c r="J149" s="73">
        <v>5750</v>
      </c>
      <c r="K149" s="73">
        <v>3262.19</v>
      </c>
      <c r="L149" s="73">
        <v>3262.19</v>
      </c>
      <c r="M149" s="73">
        <v>2487.81</v>
      </c>
      <c r="N149" s="73">
        <v>12567.49</v>
      </c>
      <c r="O149" s="73">
        <v>-315.3</v>
      </c>
      <c r="P149" s="73">
        <v>12252.19</v>
      </c>
      <c r="Q149" s="73">
        <v>10690.94</v>
      </c>
      <c r="R149" s="73">
        <v>10690.94</v>
      </c>
      <c r="S149" s="73">
        <v>1561.25</v>
      </c>
      <c r="T149" s="73">
        <v>31737.489999999998</v>
      </c>
      <c r="U149" s="73">
        <v>-6485.3</v>
      </c>
      <c r="V149" s="73">
        <v>25252.190000000002</v>
      </c>
      <c r="W149" s="73">
        <v>18689.300000000003</v>
      </c>
      <c r="X149" s="73">
        <v>18689.300000000003</v>
      </c>
      <c r="Y149" s="73">
        <v>6562.8899999999994</v>
      </c>
    </row>
    <row r="150" spans="1:25" x14ac:dyDescent="0.25">
      <c r="A150" t="s">
        <v>588</v>
      </c>
      <c r="B150" s="73">
        <v>6211.23</v>
      </c>
      <c r="C150" s="73">
        <v>0</v>
      </c>
      <c r="D150" s="73">
        <v>6211.23</v>
      </c>
      <c r="E150" s="73">
        <v>5735.2</v>
      </c>
      <c r="F150" s="73">
        <v>5735.2</v>
      </c>
      <c r="G150" s="73">
        <v>476.03</v>
      </c>
      <c r="H150" s="73">
        <v>6086.81</v>
      </c>
      <c r="I150" s="73">
        <v>-84</v>
      </c>
      <c r="J150" s="73">
        <v>6002.81</v>
      </c>
      <c r="K150" s="73">
        <v>5661.06</v>
      </c>
      <c r="L150" s="73">
        <v>5661.06</v>
      </c>
      <c r="M150" s="73">
        <v>341.75</v>
      </c>
      <c r="N150" s="73">
        <v>6253.18</v>
      </c>
      <c r="O150" s="73">
        <v>0</v>
      </c>
      <c r="P150" s="73">
        <v>6253.18</v>
      </c>
      <c r="Q150" s="73">
        <v>4919.62</v>
      </c>
      <c r="R150" s="73">
        <v>4919.62</v>
      </c>
      <c r="S150" s="73">
        <v>1333.56</v>
      </c>
      <c r="T150" s="73">
        <v>18551.22</v>
      </c>
      <c r="U150" s="73">
        <v>-84</v>
      </c>
      <c r="V150" s="73">
        <v>18467.22</v>
      </c>
      <c r="W150" s="73">
        <v>16315.880000000001</v>
      </c>
      <c r="X150" s="73">
        <v>16315.880000000001</v>
      </c>
      <c r="Y150" s="73">
        <v>2151.34</v>
      </c>
    </row>
    <row r="151" spans="1:25" x14ac:dyDescent="0.25">
      <c r="A151" t="s">
        <v>587</v>
      </c>
      <c r="B151" s="73">
        <v>6170</v>
      </c>
      <c r="C151" s="73">
        <v>0</v>
      </c>
      <c r="D151" s="73">
        <v>6170</v>
      </c>
      <c r="E151" s="73">
        <v>2153</v>
      </c>
      <c r="F151" s="73">
        <v>2153</v>
      </c>
      <c r="G151" s="73">
        <v>4017</v>
      </c>
      <c r="H151" s="73">
        <v>6642</v>
      </c>
      <c r="I151" s="73">
        <v>-3000</v>
      </c>
      <c r="J151" s="73">
        <v>3642</v>
      </c>
      <c r="K151" s="73">
        <v>0</v>
      </c>
      <c r="L151" s="73">
        <v>0</v>
      </c>
      <c r="M151" s="73">
        <v>3642</v>
      </c>
      <c r="N151" s="73">
        <v>0</v>
      </c>
      <c r="O151" s="73">
        <v>280</v>
      </c>
      <c r="P151" s="73">
        <v>280</v>
      </c>
      <c r="Q151" s="73">
        <v>280</v>
      </c>
      <c r="R151" s="73">
        <v>280</v>
      </c>
      <c r="S151" s="73">
        <v>0</v>
      </c>
      <c r="T151" s="73">
        <v>12812</v>
      </c>
      <c r="U151" s="73">
        <v>-2720</v>
      </c>
      <c r="V151" s="73">
        <v>10092</v>
      </c>
      <c r="W151" s="73">
        <v>2433</v>
      </c>
      <c r="X151" s="73">
        <v>2433</v>
      </c>
      <c r="Y151" s="73">
        <v>7659</v>
      </c>
    </row>
    <row r="152" spans="1:25" x14ac:dyDescent="0.25">
      <c r="A152" t="s">
        <v>586</v>
      </c>
      <c r="B152" s="73">
        <v>202239.71</v>
      </c>
      <c r="C152" s="73">
        <v>6170</v>
      </c>
      <c r="D152" s="73">
        <v>208409.71</v>
      </c>
      <c r="E152" s="73">
        <v>197940.77</v>
      </c>
      <c r="F152" s="73">
        <v>197940.52</v>
      </c>
      <c r="G152" s="73">
        <v>10469.19</v>
      </c>
      <c r="H152" s="73">
        <v>204993.99</v>
      </c>
      <c r="I152" s="73">
        <v>0</v>
      </c>
      <c r="J152" s="73">
        <v>204993.99</v>
      </c>
      <c r="K152" s="73">
        <v>198918.69</v>
      </c>
      <c r="L152" s="73">
        <v>198918.69</v>
      </c>
      <c r="M152" s="73">
        <v>6075.3</v>
      </c>
      <c r="N152" s="73">
        <v>210760.48</v>
      </c>
      <c r="O152" s="73">
        <v>-280</v>
      </c>
      <c r="P152" s="73">
        <v>210480.48</v>
      </c>
      <c r="Q152" s="73">
        <v>164728.07</v>
      </c>
      <c r="R152" s="73">
        <v>164728.07</v>
      </c>
      <c r="S152" s="73">
        <v>45752.41</v>
      </c>
      <c r="T152" s="73">
        <v>617994.17999999993</v>
      </c>
      <c r="U152" s="73">
        <v>5890</v>
      </c>
      <c r="V152" s="73">
        <v>623884.17999999993</v>
      </c>
      <c r="W152" s="73">
        <v>561587.53</v>
      </c>
      <c r="X152" s="73">
        <v>561587.28</v>
      </c>
      <c r="Y152" s="73">
        <v>62296.900000000009</v>
      </c>
    </row>
    <row r="153" spans="1:25" x14ac:dyDescent="0.25">
      <c r="A153" t="s">
        <v>585</v>
      </c>
      <c r="B153" s="73">
        <v>26250</v>
      </c>
      <c r="C153" s="73">
        <v>0</v>
      </c>
      <c r="D153" s="73">
        <v>26250</v>
      </c>
      <c r="E153" s="73">
        <v>23126.12</v>
      </c>
      <c r="F153" s="73">
        <v>23126.12</v>
      </c>
      <c r="G153" s="73">
        <v>3123.88</v>
      </c>
      <c r="H153" s="73">
        <v>39375</v>
      </c>
      <c r="I153" s="73">
        <v>-3706.42</v>
      </c>
      <c r="J153" s="73">
        <v>35668.58</v>
      </c>
      <c r="K153" s="73">
        <v>27855.119999999999</v>
      </c>
      <c r="L153" s="73">
        <v>27855.119999999999</v>
      </c>
      <c r="M153" s="73">
        <v>7813.46</v>
      </c>
      <c r="N153" s="73">
        <v>39375</v>
      </c>
      <c r="O153" s="73">
        <v>-2136.75</v>
      </c>
      <c r="P153" s="73">
        <v>37238.25</v>
      </c>
      <c r="Q153" s="73">
        <v>34666.76</v>
      </c>
      <c r="R153" s="73">
        <v>34881.279999999999</v>
      </c>
      <c r="S153" s="73">
        <v>2356.9699999999998</v>
      </c>
      <c r="T153" s="73">
        <v>105000</v>
      </c>
      <c r="U153" s="73">
        <v>-5843.17</v>
      </c>
      <c r="V153" s="73">
        <v>99156.83</v>
      </c>
      <c r="W153" s="73">
        <v>85648</v>
      </c>
      <c r="X153" s="73">
        <v>85862.51999999999</v>
      </c>
      <c r="Y153" s="73">
        <v>13294.31</v>
      </c>
    </row>
    <row r="154" spans="1:25" x14ac:dyDescent="0.25">
      <c r="A154" t="s">
        <v>584</v>
      </c>
      <c r="B154" s="73">
        <v>1017.24</v>
      </c>
      <c r="C154" s="73">
        <v>-68.209999999999994</v>
      </c>
      <c r="D154" s="73">
        <v>949.03</v>
      </c>
      <c r="E154" s="73">
        <v>798.4</v>
      </c>
      <c r="F154" s="73">
        <v>798.4</v>
      </c>
      <c r="G154" s="73">
        <v>150.63</v>
      </c>
      <c r="H154" s="73">
        <v>1525.86</v>
      </c>
      <c r="I154" s="73">
        <v>0</v>
      </c>
      <c r="J154" s="73">
        <v>1525.86</v>
      </c>
      <c r="K154" s="73">
        <v>1164.4100000000001</v>
      </c>
      <c r="L154" s="73">
        <v>1164.4100000000001</v>
      </c>
      <c r="M154" s="73">
        <v>361.45</v>
      </c>
      <c r="N154" s="73">
        <v>1546.02</v>
      </c>
      <c r="O154" s="73">
        <v>0</v>
      </c>
      <c r="P154" s="73">
        <v>1546.02</v>
      </c>
      <c r="Q154" s="73">
        <v>1409.48</v>
      </c>
      <c r="R154" s="73">
        <v>1409.48</v>
      </c>
      <c r="S154" s="73">
        <v>136.54</v>
      </c>
      <c r="T154" s="73">
        <v>4089.12</v>
      </c>
      <c r="U154" s="73">
        <v>-68.209999999999994</v>
      </c>
      <c r="V154" s="73">
        <v>4020.91</v>
      </c>
      <c r="W154" s="73">
        <v>3372.29</v>
      </c>
      <c r="X154" s="73">
        <v>3372.29</v>
      </c>
      <c r="Y154" s="73">
        <v>648.61999999999989</v>
      </c>
    </row>
    <row r="155" spans="1:25" x14ac:dyDescent="0.25">
      <c r="A155" t="s">
        <v>583</v>
      </c>
      <c r="B155" s="73">
        <v>10080</v>
      </c>
      <c r="C155" s="73">
        <v>-2436</v>
      </c>
      <c r="D155" s="73">
        <v>7644</v>
      </c>
      <c r="E155" s="73">
        <v>5388.11</v>
      </c>
      <c r="F155" s="73">
        <v>5388.11</v>
      </c>
      <c r="G155" s="73">
        <v>2255.89</v>
      </c>
      <c r="H155" s="73">
        <v>15120</v>
      </c>
      <c r="I155" s="73">
        <v>3706.42</v>
      </c>
      <c r="J155" s="73">
        <v>18826.419999999998</v>
      </c>
      <c r="K155" s="73">
        <v>13731.06</v>
      </c>
      <c r="L155" s="73">
        <v>13731.06</v>
      </c>
      <c r="M155" s="73">
        <v>5095.3599999999997</v>
      </c>
      <c r="N155" s="73">
        <v>15840</v>
      </c>
      <c r="O155" s="73">
        <v>2136.75</v>
      </c>
      <c r="P155" s="73">
        <v>17976.75</v>
      </c>
      <c r="Q155" s="73">
        <v>15672.25</v>
      </c>
      <c r="R155" s="73">
        <v>15672.25</v>
      </c>
      <c r="S155" s="73">
        <v>2304.5</v>
      </c>
      <c r="T155" s="73">
        <v>41040</v>
      </c>
      <c r="U155" s="73">
        <v>3407.17</v>
      </c>
      <c r="V155" s="73">
        <v>44447.17</v>
      </c>
      <c r="W155" s="73">
        <v>34791.42</v>
      </c>
      <c r="X155" s="73">
        <v>34791.42</v>
      </c>
      <c r="Y155" s="73">
        <v>9655.75</v>
      </c>
    </row>
    <row r="156" spans="1:25" x14ac:dyDescent="0.25">
      <c r="A156" t="s">
        <v>582</v>
      </c>
      <c r="B156" s="73">
        <v>31800</v>
      </c>
      <c r="C156" s="73">
        <v>0</v>
      </c>
      <c r="D156" s="73">
        <v>31800</v>
      </c>
      <c r="E156" s="73">
        <v>12015.84</v>
      </c>
      <c r="F156" s="73">
        <v>12015.84</v>
      </c>
      <c r="G156" s="73">
        <v>19784.16</v>
      </c>
      <c r="H156" s="73">
        <v>28000</v>
      </c>
      <c r="I156" s="73">
        <v>0</v>
      </c>
      <c r="J156" s="73">
        <v>28000</v>
      </c>
      <c r="K156" s="73">
        <v>12708.19</v>
      </c>
      <c r="L156" s="73">
        <v>12708.19</v>
      </c>
      <c r="M156" s="73">
        <v>15291.81</v>
      </c>
      <c r="N156" s="73">
        <v>38000</v>
      </c>
      <c r="O156" s="73">
        <v>0</v>
      </c>
      <c r="P156" s="73">
        <v>38000</v>
      </c>
      <c r="Q156" s="73">
        <v>26443.86</v>
      </c>
      <c r="R156" s="73">
        <v>26443.86</v>
      </c>
      <c r="S156" s="73">
        <v>11556.14</v>
      </c>
      <c r="T156" s="73">
        <v>97800</v>
      </c>
      <c r="U156" s="73">
        <v>0</v>
      </c>
      <c r="V156" s="73">
        <v>97800</v>
      </c>
      <c r="W156" s="73">
        <v>51167.89</v>
      </c>
      <c r="X156" s="73">
        <v>51167.89</v>
      </c>
      <c r="Y156" s="73">
        <v>46632.11</v>
      </c>
    </row>
    <row r="157" spans="1:25" x14ac:dyDescent="0.25">
      <c r="A157" t="s">
        <v>581</v>
      </c>
      <c r="B157" s="73">
        <v>890.4</v>
      </c>
      <c r="C157" s="73">
        <v>0</v>
      </c>
      <c r="D157" s="73">
        <v>890.4</v>
      </c>
      <c r="E157" s="73">
        <v>336.45</v>
      </c>
      <c r="F157" s="73">
        <v>336.45</v>
      </c>
      <c r="G157" s="73">
        <v>553.95000000000005</v>
      </c>
      <c r="H157" s="73">
        <v>784</v>
      </c>
      <c r="I157" s="73">
        <v>0</v>
      </c>
      <c r="J157" s="73">
        <v>784</v>
      </c>
      <c r="K157" s="73">
        <v>355.83</v>
      </c>
      <c r="L157" s="73">
        <v>355.83</v>
      </c>
      <c r="M157" s="73">
        <v>428.17</v>
      </c>
      <c r="N157" s="73">
        <v>1064</v>
      </c>
      <c r="O157" s="73">
        <v>0</v>
      </c>
      <c r="P157" s="73">
        <v>1064</v>
      </c>
      <c r="Q157" s="73">
        <v>740.45</v>
      </c>
      <c r="R157" s="73">
        <v>740.45</v>
      </c>
      <c r="S157" s="73">
        <v>323.55</v>
      </c>
      <c r="T157" s="73">
        <v>2738.4</v>
      </c>
      <c r="U157" s="73">
        <v>0</v>
      </c>
      <c r="V157" s="73">
        <v>2738.4</v>
      </c>
      <c r="W157" s="73">
        <v>1432.73</v>
      </c>
      <c r="X157" s="73">
        <v>1432.73</v>
      </c>
      <c r="Y157" s="73">
        <v>1305.67</v>
      </c>
    </row>
    <row r="158" spans="1:25" x14ac:dyDescent="0.25">
      <c r="A158" t="s">
        <v>580</v>
      </c>
      <c r="B158" s="73">
        <v>154486</v>
      </c>
      <c r="C158" s="73">
        <v>0</v>
      </c>
      <c r="D158" s="73">
        <v>154486</v>
      </c>
      <c r="E158" s="73">
        <v>49318.23</v>
      </c>
      <c r="F158" s="73">
        <v>49318.23</v>
      </c>
      <c r="G158" s="73">
        <v>105167.77</v>
      </c>
      <c r="H158" s="73">
        <v>184486</v>
      </c>
      <c r="I158" s="73">
        <v>-19000</v>
      </c>
      <c r="J158" s="73">
        <v>165486</v>
      </c>
      <c r="K158" s="73">
        <v>102088.42</v>
      </c>
      <c r="L158" s="73">
        <v>103261.1</v>
      </c>
      <c r="M158" s="73">
        <v>62224.9</v>
      </c>
      <c r="N158" s="73">
        <v>175236</v>
      </c>
      <c r="O158" s="73">
        <v>-137.81</v>
      </c>
      <c r="P158" s="73">
        <v>175098.19</v>
      </c>
      <c r="Q158" s="73">
        <v>154530.89000000001</v>
      </c>
      <c r="R158" s="73">
        <v>153358.21</v>
      </c>
      <c r="S158" s="73">
        <v>21739.98</v>
      </c>
      <c r="T158" s="73">
        <v>514208</v>
      </c>
      <c r="U158" s="73">
        <v>-19137.810000000001</v>
      </c>
      <c r="V158" s="73">
        <v>495070.19</v>
      </c>
      <c r="W158" s="73">
        <v>305937.54000000004</v>
      </c>
      <c r="X158" s="73">
        <v>305937.54000000004</v>
      </c>
      <c r="Y158" s="73">
        <v>189132.65000000002</v>
      </c>
    </row>
    <row r="159" spans="1:25" x14ac:dyDescent="0.25">
      <c r="A159" t="s">
        <v>579</v>
      </c>
      <c r="B159" s="73">
        <v>5397.7</v>
      </c>
      <c r="C159" s="73">
        <v>-84.61</v>
      </c>
      <c r="D159" s="73">
        <v>5313.09</v>
      </c>
      <c r="E159" s="73">
        <v>2198.88</v>
      </c>
      <c r="F159" s="73">
        <v>2198.88</v>
      </c>
      <c r="G159" s="73">
        <v>3114.21</v>
      </c>
      <c r="H159" s="73">
        <v>6237.7</v>
      </c>
      <c r="I159" s="73">
        <v>-812</v>
      </c>
      <c r="J159" s="73">
        <v>5425.7</v>
      </c>
      <c r="K159" s="73">
        <v>3511.68</v>
      </c>
      <c r="L159" s="73">
        <v>3511.68</v>
      </c>
      <c r="M159" s="73">
        <v>1914.02</v>
      </c>
      <c r="N159" s="73">
        <v>5978.66</v>
      </c>
      <c r="O159" s="73">
        <v>0</v>
      </c>
      <c r="P159" s="73">
        <v>5978.66</v>
      </c>
      <c r="Q159" s="73">
        <v>5402.81</v>
      </c>
      <c r="R159" s="73">
        <v>5402.81</v>
      </c>
      <c r="S159" s="73">
        <v>575.85</v>
      </c>
      <c r="T159" s="73">
        <v>17614.059999999998</v>
      </c>
      <c r="U159" s="73">
        <v>-896.61</v>
      </c>
      <c r="V159" s="73">
        <v>16717.45</v>
      </c>
      <c r="W159" s="73">
        <v>11113.369999999999</v>
      </c>
      <c r="X159" s="73">
        <v>11113.369999999999</v>
      </c>
      <c r="Y159" s="73">
        <v>5604.08</v>
      </c>
    </row>
    <row r="160" spans="1:25" x14ac:dyDescent="0.25">
      <c r="A160" t="s">
        <v>578</v>
      </c>
      <c r="B160" s="73">
        <v>38289</v>
      </c>
      <c r="C160" s="73">
        <v>-3021.64</v>
      </c>
      <c r="D160" s="73">
        <v>35267.360000000001</v>
      </c>
      <c r="E160" s="73">
        <v>29213.41</v>
      </c>
      <c r="F160" s="73">
        <v>29213.41</v>
      </c>
      <c r="G160" s="73">
        <v>6053.95</v>
      </c>
      <c r="H160" s="73">
        <v>38289</v>
      </c>
      <c r="I160" s="73">
        <v>-10000</v>
      </c>
      <c r="J160" s="73">
        <v>28289</v>
      </c>
      <c r="K160" s="73">
        <v>23328.84</v>
      </c>
      <c r="L160" s="73">
        <v>23328.84</v>
      </c>
      <c r="M160" s="73">
        <v>4960.16</v>
      </c>
      <c r="N160" s="73">
        <v>38287.5</v>
      </c>
      <c r="O160" s="73">
        <v>137.81</v>
      </c>
      <c r="P160" s="73">
        <v>38425.31</v>
      </c>
      <c r="Q160" s="73">
        <v>38425.31</v>
      </c>
      <c r="R160" s="73">
        <v>38425.31</v>
      </c>
      <c r="S160" s="73">
        <v>0</v>
      </c>
      <c r="T160" s="73">
        <v>114865.5</v>
      </c>
      <c r="U160" s="73">
        <v>-12883.83</v>
      </c>
      <c r="V160" s="73">
        <v>101981.67</v>
      </c>
      <c r="W160" s="73">
        <v>90967.56</v>
      </c>
      <c r="X160" s="73">
        <v>90967.56</v>
      </c>
      <c r="Y160" s="73">
        <v>11014.11</v>
      </c>
    </row>
    <row r="161" spans="1:25" x14ac:dyDescent="0.25">
      <c r="A161" t="s">
        <v>577</v>
      </c>
      <c r="B161" s="73">
        <v>0</v>
      </c>
      <c r="C161" s="73">
        <v>0</v>
      </c>
      <c r="D161" s="73">
        <v>0</v>
      </c>
      <c r="E161" s="73">
        <v>0</v>
      </c>
      <c r="F161" s="73">
        <v>0</v>
      </c>
      <c r="G161" s="73">
        <v>0</v>
      </c>
      <c r="T161" s="73">
        <v>0</v>
      </c>
      <c r="U161" s="73">
        <v>0</v>
      </c>
      <c r="V161" s="73">
        <v>0</v>
      </c>
      <c r="W161" s="73">
        <v>0</v>
      </c>
      <c r="X161" s="73">
        <v>0</v>
      </c>
      <c r="Y161" s="73">
        <v>0</v>
      </c>
    </row>
    <row r="162" spans="1:25" x14ac:dyDescent="0.25">
      <c r="A162" t="s">
        <v>576</v>
      </c>
      <c r="B162" s="73">
        <v>174500</v>
      </c>
      <c r="C162" s="73">
        <v>0</v>
      </c>
      <c r="D162" s="73">
        <v>174500</v>
      </c>
      <c r="E162" s="73">
        <v>51736.67</v>
      </c>
      <c r="F162" s="73">
        <v>51736.67</v>
      </c>
      <c r="G162" s="73">
        <v>122763.33</v>
      </c>
      <c r="H162" s="73">
        <v>176000</v>
      </c>
      <c r="I162" s="73">
        <v>5107.01</v>
      </c>
      <c r="J162" s="73">
        <v>181107.01</v>
      </c>
      <c r="K162" s="73">
        <v>182209.28</v>
      </c>
      <c r="L162" s="73">
        <v>182209.28</v>
      </c>
      <c r="M162" s="73">
        <v>-1102.27</v>
      </c>
      <c r="N162" s="73">
        <v>176500</v>
      </c>
      <c r="O162" s="73">
        <v>0</v>
      </c>
      <c r="P162" s="73">
        <v>176500</v>
      </c>
      <c r="Q162" s="73">
        <v>170420.83</v>
      </c>
      <c r="R162" s="73">
        <v>170560.85</v>
      </c>
      <c r="S162" s="73">
        <v>5939.15</v>
      </c>
      <c r="T162" s="73">
        <v>527000</v>
      </c>
      <c r="U162" s="73">
        <v>5107.01</v>
      </c>
      <c r="V162" s="73">
        <v>532107.01</v>
      </c>
      <c r="W162" s="73">
        <v>404366.78</v>
      </c>
      <c r="X162" s="73">
        <v>404506.80000000005</v>
      </c>
      <c r="Y162" s="73">
        <v>127600.20999999999</v>
      </c>
    </row>
    <row r="163" spans="1:25" x14ac:dyDescent="0.25">
      <c r="A163" t="s">
        <v>575</v>
      </c>
      <c r="B163" s="73">
        <v>5602.8</v>
      </c>
      <c r="C163" s="73">
        <v>-157.24</v>
      </c>
      <c r="D163" s="73">
        <v>5445.56</v>
      </c>
      <c r="E163" s="73">
        <v>1819.7</v>
      </c>
      <c r="F163" s="73">
        <v>1819.7</v>
      </c>
      <c r="G163" s="73">
        <v>3625.86</v>
      </c>
      <c r="H163" s="73">
        <v>6211.13</v>
      </c>
      <c r="I163" s="73">
        <v>-812</v>
      </c>
      <c r="J163" s="73">
        <v>5399.13</v>
      </c>
      <c r="K163" s="73">
        <v>5423.81</v>
      </c>
      <c r="L163" s="73">
        <v>5423.81</v>
      </c>
      <c r="M163" s="73">
        <v>-24.68</v>
      </c>
      <c r="N163" s="73">
        <v>4942</v>
      </c>
      <c r="O163" s="73">
        <v>0</v>
      </c>
      <c r="P163" s="73">
        <v>4942</v>
      </c>
      <c r="Q163" s="73">
        <v>4771.78</v>
      </c>
      <c r="R163" s="73">
        <v>4771.78</v>
      </c>
      <c r="S163" s="73">
        <v>170.22</v>
      </c>
      <c r="T163" s="73">
        <v>16755.93</v>
      </c>
      <c r="U163" s="73">
        <v>-969.24</v>
      </c>
      <c r="V163" s="73">
        <v>15786.69</v>
      </c>
      <c r="W163" s="73">
        <v>12015.29</v>
      </c>
      <c r="X163" s="73">
        <v>12015.29</v>
      </c>
      <c r="Y163" s="73">
        <v>3771.4</v>
      </c>
    </row>
    <row r="164" spans="1:25" x14ac:dyDescent="0.25">
      <c r="A164" t="s">
        <v>574</v>
      </c>
      <c r="B164" s="73">
        <v>25600</v>
      </c>
      <c r="C164" s="73">
        <v>-5615.8</v>
      </c>
      <c r="D164" s="73">
        <v>19984.2</v>
      </c>
      <c r="E164" s="73">
        <v>13252.5</v>
      </c>
      <c r="F164" s="73">
        <v>13252.5</v>
      </c>
      <c r="G164" s="73">
        <v>6731.7</v>
      </c>
      <c r="H164" s="73">
        <v>45826</v>
      </c>
      <c r="I164" s="73">
        <v>-34107.01</v>
      </c>
      <c r="J164" s="73">
        <v>11718.99</v>
      </c>
      <c r="K164" s="73">
        <v>11498.19</v>
      </c>
      <c r="L164" s="73">
        <v>11498.19</v>
      </c>
      <c r="M164" s="73">
        <v>220.8</v>
      </c>
      <c r="N164" s="73">
        <v>0</v>
      </c>
      <c r="O164" s="73">
        <v>0</v>
      </c>
      <c r="P164" s="73">
        <v>0</v>
      </c>
      <c r="Q164" s="73">
        <v>0</v>
      </c>
      <c r="R164" s="73">
        <v>0</v>
      </c>
      <c r="S164" s="73">
        <v>0</v>
      </c>
      <c r="T164" s="73">
        <v>71426</v>
      </c>
      <c r="U164" s="73">
        <v>-39722.810000000005</v>
      </c>
      <c r="V164" s="73">
        <v>31703.190000000002</v>
      </c>
      <c r="W164" s="73">
        <v>24750.690000000002</v>
      </c>
      <c r="X164" s="73">
        <v>24750.690000000002</v>
      </c>
      <c r="Y164" s="73">
        <v>6952.5</v>
      </c>
    </row>
    <row r="165" spans="1:25" x14ac:dyDescent="0.25">
      <c r="A165" t="s">
        <v>573</v>
      </c>
      <c r="B165" s="73">
        <v>13800</v>
      </c>
      <c r="C165" s="73">
        <v>-688.16</v>
      </c>
      <c r="D165" s="73">
        <v>13111.84</v>
      </c>
      <c r="E165" s="73">
        <v>5891.15</v>
      </c>
      <c r="F165" s="73">
        <v>5891.15</v>
      </c>
      <c r="G165" s="73">
        <v>7220.69</v>
      </c>
      <c r="H165" s="73">
        <v>13800</v>
      </c>
      <c r="I165" s="73">
        <v>0</v>
      </c>
      <c r="J165" s="73">
        <v>13800</v>
      </c>
      <c r="K165" s="73">
        <v>11331.44</v>
      </c>
      <c r="L165" s="73">
        <v>11331.44</v>
      </c>
      <c r="M165" s="73">
        <v>2468.56</v>
      </c>
      <c r="N165" s="73">
        <v>13800</v>
      </c>
      <c r="O165" s="73">
        <v>1200</v>
      </c>
      <c r="P165" s="73">
        <v>15000</v>
      </c>
      <c r="Q165" s="73">
        <v>13596.22</v>
      </c>
      <c r="R165" s="73">
        <v>13596.22</v>
      </c>
      <c r="S165" s="73">
        <v>1403.78</v>
      </c>
      <c r="T165" s="73">
        <v>41400</v>
      </c>
      <c r="U165" s="73">
        <v>511.84000000000003</v>
      </c>
      <c r="V165" s="73">
        <v>41911.839999999997</v>
      </c>
      <c r="W165" s="73">
        <v>30818.809999999998</v>
      </c>
      <c r="X165" s="73">
        <v>30818.809999999998</v>
      </c>
      <c r="Y165" s="73">
        <v>11093.03</v>
      </c>
    </row>
    <row r="166" spans="1:25" x14ac:dyDescent="0.25">
      <c r="A166" t="s">
        <v>572</v>
      </c>
      <c r="B166" s="73">
        <v>2241.39</v>
      </c>
      <c r="C166" s="73">
        <v>0</v>
      </c>
      <c r="D166" s="73">
        <v>2241.39</v>
      </c>
      <c r="E166" s="73">
        <v>2039.22</v>
      </c>
      <c r="F166" s="73">
        <v>2039.22</v>
      </c>
      <c r="G166" s="73">
        <v>202.17</v>
      </c>
      <c r="H166" s="73">
        <v>2241.39</v>
      </c>
      <c r="I166" s="73">
        <v>0</v>
      </c>
      <c r="J166" s="73">
        <v>2241.39</v>
      </c>
      <c r="K166" s="73">
        <v>1546.74</v>
      </c>
      <c r="L166" s="73">
        <v>1546.74</v>
      </c>
      <c r="M166" s="73">
        <v>694.65</v>
      </c>
      <c r="N166" s="73">
        <v>2241.39</v>
      </c>
      <c r="O166" s="73">
        <v>0</v>
      </c>
      <c r="P166" s="73">
        <v>2241.39</v>
      </c>
      <c r="Q166" s="73">
        <v>1411.92</v>
      </c>
      <c r="R166" s="73">
        <v>1411.92</v>
      </c>
      <c r="S166" s="73">
        <v>829.47</v>
      </c>
      <c r="T166" s="73">
        <v>6724.17</v>
      </c>
      <c r="U166" s="73">
        <v>0</v>
      </c>
      <c r="V166" s="73">
        <v>6724.17</v>
      </c>
      <c r="W166" s="73">
        <v>4997.88</v>
      </c>
      <c r="X166" s="73">
        <v>4997.88</v>
      </c>
      <c r="Y166" s="73">
        <v>1726.29</v>
      </c>
    </row>
    <row r="167" spans="1:25" x14ac:dyDescent="0.25">
      <c r="A167" t="s">
        <v>571</v>
      </c>
      <c r="B167" s="73">
        <v>66249.600000000006</v>
      </c>
      <c r="C167" s="73">
        <v>688.16</v>
      </c>
      <c r="D167" s="73">
        <v>66937.759999999995</v>
      </c>
      <c r="E167" s="73">
        <v>66937.759999999995</v>
      </c>
      <c r="F167" s="73">
        <v>66937.759999999995</v>
      </c>
      <c r="G167" s="73">
        <v>0</v>
      </c>
      <c r="H167" s="73">
        <v>66249.600000000006</v>
      </c>
      <c r="I167" s="73">
        <v>0</v>
      </c>
      <c r="J167" s="73">
        <v>66249.600000000006</v>
      </c>
      <c r="K167" s="73">
        <v>43909.14</v>
      </c>
      <c r="L167" s="73">
        <v>43909.14</v>
      </c>
      <c r="M167" s="73">
        <v>22340.46</v>
      </c>
      <c r="N167" s="73">
        <v>66249.600000000006</v>
      </c>
      <c r="O167" s="73">
        <v>-1200</v>
      </c>
      <c r="P167" s="73">
        <v>65049.599999999999</v>
      </c>
      <c r="Q167" s="73">
        <v>36828.080000000002</v>
      </c>
      <c r="R167" s="73">
        <v>36828.080000000002</v>
      </c>
      <c r="S167" s="73">
        <v>28221.52</v>
      </c>
      <c r="T167" s="73">
        <v>198748.80000000002</v>
      </c>
      <c r="U167" s="73">
        <v>-511.84000000000003</v>
      </c>
      <c r="V167" s="73">
        <v>198236.96</v>
      </c>
      <c r="W167" s="73">
        <v>147674.97999999998</v>
      </c>
      <c r="X167" s="73">
        <v>147674.97999999998</v>
      </c>
      <c r="Y167" s="73">
        <v>50561.979999999996</v>
      </c>
    </row>
    <row r="168" spans="1:25" x14ac:dyDescent="0.25">
      <c r="A168" t="s">
        <v>570</v>
      </c>
      <c r="B168" s="73">
        <v>12000</v>
      </c>
      <c r="C168" s="73">
        <v>-1945.53</v>
      </c>
      <c r="D168" s="73">
        <v>10054.469999999999</v>
      </c>
      <c r="E168" s="73">
        <v>0</v>
      </c>
      <c r="F168" s="73">
        <v>0</v>
      </c>
      <c r="G168" s="73">
        <v>10054.469999999999</v>
      </c>
      <c r="H168" s="73">
        <v>13950</v>
      </c>
      <c r="I168" s="73">
        <v>0</v>
      </c>
      <c r="J168" s="73">
        <v>13950</v>
      </c>
      <c r="K168" s="73">
        <v>10280.58</v>
      </c>
      <c r="L168" s="73">
        <v>10280.58</v>
      </c>
      <c r="M168" s="73">
        <v>3669.42</v>
      </c>
      <c r="N168" s="73">
        <v>10000</v>
      </c>
      <c r="O168" s="73">
        <v>0</v>
      </c>
      <c r="P168" s="73">
        <v>10000</v>
      </c>
      <c r="Q168" s="73">
        <v>7401.62</v>
      </c>
      <c r="R168" s="73">
        <v>7401.62</v>
      </c>
      <c r="S168" s="73">
        <v>2598.38</v>
      </c>
      <c r="T168" s="73">
        <v>35950</v>
      </c>
      <c r="U168" s="73">
        <v>-1945.53</v>
      </c>
      <c r="V168" s="73">
        <v>34004.47</v>
      </c>
      <c r="W168" s="73">
        <v>17682.2</v>
      </c>
      <c r="X168" s="73">
        <v>17682.2</v>
      </c>
      <c r="Y168" s="73">
        <v>16322.27</v>
      </c>
    </row>
    <row r="169" spans="1:25" x14ac:dyDescent="0.25">
      <c r="A169" t="s">
        <v>569</v>
      </c>
      <c r="B169" s="73">
        <v>336</v>
      </c>
      <c r="C169" s="73">
        <v>-54.47</v>
      </c>
      <c r="D169" s="73">
        <v>281.52999999999997</v>
      </c>
      <c r="E169" s="73">
        <v>3000</v>
      </c>
      <c r="F169" s="73">
        <v>3000</v>
      </c>
      <c r="G169" s="73">
        <v>-2718.47</v>
      </c>
      <c r="H169" s="73">
        <v>390.6</v>
      </c>
      <c r="I169" s="73">
        <v>0</v>
      </c>
      <c r="J169" s="73">
        <v>390.6</v>
      </c>
      <c r="K169" s="73">
        <v>287.86</v>
      </c>
      <c r="L169" s="73">
        <v>287.86</v>
      </c>
      <c r="M169" s="73">
        <v>102.74</v>
      </c>
      <c r="N169" s="73">
        <v>280</v>
      </c>
      <c r="O169" s="73">
        <v>0</v>
      </c>
      <c r="P169" s="73">
        <v>280</v>
      </c>
      <c r="Q169" s="73">
        <v>207.25</v>
      </c>
      <c r="R169" s="73">
        <v>207.25</v>
      </c>
      <c r="S169" s="73">
        <v>72.75</v>
      </c>
      <c r="T169" s="73">
        <v>1006.6</v>
      </c>
      <c r="U169" s="73">
        <v>-54.47</v>
      </c>
      <c r="V169" s="73">
        <v>952.13</v>
      </c>
      <c r="W169" s="73">
        <v>3495.11</v>
      </c>
      <c r="X169" s="73">
        <v>3495.11</v>
      </c>
      <c r="Y169" s="73">
        <v>-2542.98</v>
      </c>
    </row>
    <row r="170" spans="1:25" x14ac:dyDescent="0.25">
      <c r="A170" t="s">
        <v>568</v>
      </c>
      <c r="B170" s="73">
        <v>23860</v>
      </c>
      <c r="C170" s="73">
        <v>5836.58</v>
      </c>
      <c r="D170" s="73">
        <v>29696.58</v>
      </c>
      <c r="E170" s="73">
        <v>18939.71</v>
      </c>
      <c r="F170" s="73">
        <v>18939.71</v>
      </c>
      <c r="G170" s="73">
        <v>10756.87</v>
      </c>
      <c r="H170" s="73">
        <v>20298</v>
      </c>
      <c r="I170" s="73">
        <v>0</v>
      </c>
      <c r="J170" s="73">
        <v>20298</v>
      </c>
      <c r="K170" s="73">
        <v>15673.52</v>
      </c>
      <c r="L170" s="73">
        <v>15673.52</v>
      </c>
      <c r="M170" s="73">
        <v>4624.4799999999996</v>
      </c>
      <c r="N170" s="73">
        <v>20300</v>
      </c>
      <c r="O170" s="73">
        <v>-1618.7</v>
      </c>
      <c r="P170" s="73">
        <v>18681.3</v>
      </c>
      <c r="Q170" s="73">
        <v>10511.5</v>
      </c>
      <c r="R170" s="73">
        <v>10511.5</v>
      </c>
      <c r="S170" s="73">
        <v>8169.8</v>
      </c>
      <c r="T170" s="73">
        <v>64458</v>
      </c>
      <c r="U170" s="73">
        <v>4217.88</v>
      </c>
      <c r="V170" s="73">
        <v>68675.88</v>
      </c>
      <c r="W170" s="73">
        <v>45124.729999999996</v>
      </c>
      <c r="X170" s="73">
        <v>45124.729999999996</v>
      </c>
      <c r="Y170" s="73">
        <v>23551.15</v>
      </c>
    </row>
    <row r="171" spans="1:25" x14ac:dyDescent="0.25">
      <c r="A171" t="s">
        <v>567</v>
      </c>
      <c r="B171" s="73">
        <v>2716.27</v>
      </c>
      <c r="C171" s="73">
        <v>163.41999999999999</v>
      </c>
      <c r="D171" s="73">
        <v>2879.69</v>
      </c>
      <c r="E171" s="73">
        <v>2548.48</v>
      </c>
      <c r="F171" s="73">
        <v>2548.48</v>
      </c>
      <c r="G171" s="73">
        <v>331.21</v>
      </c>
      <c r="H171" s="73">
        <v>4858.0200000000004</v>
      </c>
      <c r="I171" s="73">
        <v>0</v>
      </c>
      <c r="J171" s="73">
        <v>4858.0200000000004</v>
      </c>
      <c r="K171" s="73">
        <v>4677.6400000000003</v>
      </c>
      <c r="L171" s="73">
        <v>4677.6400000000003</v>
      </c>
      <c r="M171" s="73">
        <v>180.38</v>
      </c>
      <c r="N171" s="73">
        <v>4877.3500000000004</v>
      </c>
      <c r="O171" s="73">
        <v>0</v>
      </c>
      <c r="P171" s="73">
        <v>4877.3500000000004</v>
      </c>
      <c r="Q171" s="73">
        <v>7689.39</v>
      </c>
      <c r="R171" s="73">
        <v>7689.39</v>
      </c>
      <c r="S171" s="73">
        <v>-2812.04</v>
      </c>
      <c r="T171" s="73">
        <v>12451.640000000001</v>
      </c>
      <c r="U171" s="73">
        <v>163.41999999999999</v>
      </c>
      <c r="V171" s="73">
        <v>12615.060000000001</v>
      </c>
      <c r="W171" s="73">
        <v>14915.510000000002</v>
      </c>
      <c r="X171" s="73">
        <v>14915.510000000002</v>
      </c>
      <c r="Y171" s="73">
        <v>-2300.4499999999998</v>
      </c>
    </row>
    <row r="172" spans="1:25" x14ac:dyDescent="0.25">
      <c r="A172" t="s">
        <v>566</v>
      </c>
      <c r="B172" s="73">
        <v>6900</v>
      </c>
      <c r="C172" s="73">
        <v>0</v>
      </c>
      <c r="D172" s="73">
        <v>6900</v>
      </c>
      <c r="E172" s="73">
        <v>6180</v>
      </c>
      <c r="F172" s="73">
        <v>6180</v>
      </c>
      <c r="G172" s="73">
        <v>720</v>
      </c>
      <c r="H172" s="73">
        <v>6900</v>
      </c>
      <c r="I172" s="73">
        <v>0</v>
      </c>
      <c r="J172" s="73">
        <v>6900</v>
      </c>
      <c r="K172" s="73">
        <v>5955.78</v>
      </c>
      <c r="L172" s="73">
        <v>5955.78</v>
      </c>
      <c r="M172" s="73">
        <v>944.22</v>
      </c>
      <c r="N172" s="73">
        <v>7590</v>
      </c>
      <c r="O172" s="73">
        <v>0</v>
      </c>
      <c r="P172" s="73">
        <v>7590</v>
      </c>
      <c r="Q172" s="73">
        <v>2596</v>
      </c>
      <c r="R172" s="73">
        <v>2596</v>
      </c>
      <c r="S172" s="73">
        <v>4994</v>
      </c>
      <c r="T172" s="73">
        <v>21390</v>
      </c>
      <c r="U172" s="73">
        <v>0</v>
      </c>
      <c r="V172" s="73">
        <v>21390</v>
      </c>
      <c r="W172" s="73">
        <v>14731.779999999999</v>
      </c>
      <c r="X172" s="73">
        <v>14731.779999999999</v>
      </c>
      <c r="Y172" s="73">
        <v>6658.22</v>
      </c>
    </row>
    <row r="173" spans="1:25" x14ac:dyDescent="0.25">
      <c r="A173" t="s">
        <v>565</v>
      </c>
      <c r="B173" s="73">
        <v>66249.600000000006</v>
      </c>
      <c r="C173" s="73">
        <v>0</v>
      </c>
      <c r="D173" s="73">
        <v>66249.600000000006</v>
      </c>
      <c r="E173" s="73">
        <v>65896.03</v>
      </c>
      <c r="F173" s="73">
        <v>65896.03</v>
      </c>
      <c r="G173" s="73">
        <v>353.57</v>
      </c>
      <c r="H173" s="73">
        <v>146302.73000000001</v>
      </c>
      <c r="I173" s="73">
        <v>0</v>
      </c>
      <c r="J173" s="73">
        <v>146302.73000000001</v>
      </c>
      <c r="K173" s="73">
        <v>145429.96</v>
      </c>
      <c r="L173" s="73">
        <v>145429.96</v>
      </c>
      <c r="M173" s="73">
        <v>872.77</v>
      </c>
      <c r="N173" s="73">
        <v>146301.20000000001</v>
      </c>
      <c r="O173" s="73">
        <v>1618.7</v>
      </c>
      <c r="P173" s="73">
        <v>147919.9</v>
      </c>
      <c r="Q173" s="73">
        <v>112777.34</v>
      </c>
      <c r="R173" s="73">
        <v>112777.34</v>
      </c>
      <c r="S173" s="73">
        <v>35142.559999999998</v>
      </c>
      <c r="T173" s="73">
        <v>358853.53</v>
      </c>
      <c r="U173" s="73">
        <v>1618.7</v>
      </c>
      <c r="V173" s="73">
        <v>360472.23</v>
      </c>
      <c r="W173" s="73">
        <v>324103.32999999996</v>
      </c>
      <c r="X173" s="73">
        <v>324103.32999999996</v>
      </c>
      <c r="Y173" s="73">
        <v>36368.899999999994</v>
      </c>
    </row>
    <row r="174" spans="1:25" x14ac:dyDescent="0.25">
      <c r="A174" t="s">
        <v>564</v>
      </c>
      <c r="B174" s="73">
        <v>9925</v>
      </c>
      <c r="C174" s="73">
        <v>0</v>
      </c>
      <c r="D174" s="73">
        <v>9925</v>
      </c>
      <c r="E174" s="73">
        <v>9579.1</v>
      </c>
      <c r="F174" s="73">
        <v>9579.1</v>
      </c>
      <c r="G174" s="73">
        <v>345.9</v>
      </c>
      <c r="H174" s="73">
        <v>5500</v>
      </c>
      <c r="I174" s="73">
        <v>0</v>
      </c>
      <c r="J174" s="73">
        <v>5500</v>
      </c>
      <c r="K174" s="73">
        <v>5220</v>
      </c>
      <c r="L174" s="73">
        <v>5220</v>
      </c>
      <c r="M174" s="73">
        <v>280</v>
      </c>
      <c r="N174" s="73">
        <v>5500</v>
      </c>
      <c r="O174" s="73">
        <v>0</v>
      </c>
      <c r="P174" s="73">
        <v>5500</v>
      </c>
      <c r="Q174" s="73">
        <v>4687.37</v>
      </c>
      <c r="R174" s="73">
        <v>4687.37</v>
      </c>
      <c r="S174" s="73">
        <v>812.63</v>
      </c>
      <c r="T174" s="73">
        <v>20925</v>
      </c>
      <c r="U174" s="73">
        <v>0</v>
      </c>
      <c r="V174" s="73">
        <v>20925</v>
      </c>
      <c r="W174" s="73">
        <v>19486.47</v>
      </c>
      <c r="X174" s="73">
        <v>19486.47</v>
      </c>
      <c r="Y174" s="73">
        <v>1438.53</v>
      </c>
    </row>
    <row r="175" spans="1:25" x14ac:dyDescent="0.25">
      <c r="A175" t="s">
        <v>563</v>
      </c>
      <c r="B175" s="73">
        <v>277.89999999999998</v>
      </c>
      <c r="C175" s="73">
        <v>0</v>
      </c>
      <c r="D175" s="73">
        <v>277.89999999999998</v>
      </c>
      <c r="E175" s="73">
        <v>268.20999999999998</v>
      </c>
      <c r="F175" s="73">
        <v>268.20999999999998</v>
      </c>
      <c r="G175" s="73">
        <v>9.69</v>
      </c>
      <c r="H175" s="73">
        <v>154</v>
      </c>
      <c r="I175" s="73">
        <v>0</v>
      </c>
      <c r="J175" s="73">
        <v>154</v>
      </c>
      <c r="K175" s="73">
        <v>146.16</v>
      </c>
      <c r="L175" s="73">
        <v>146.16</v>
      </c>
      <c r="M175" s="73">
        <v>7.84</v>
      </c>
      <c r="N175" s="73">
        <v>154</v>
      </c>
      <c r="O175" s="73">
        <v>0</v>
      </c>
      <c r="P175" s="73">
        <v>154</v>
      </c>
      <c r="Q175" s="73">
        <v>131.25</v>
      </c>
      <c r="R175" s="73">
        <v>131.25</v>
      </c>
      <c r="S175" s="73">
        <v>22.75</v>
      </c>
      <c r="T175" s="73">
        <v>585.9</v>
      </c>
      <c r="U175" s="73">
        <v>0</v>
      </c>
      <c r="V175" s="73">
        <v>585.9</v>
      </c>
      <c r="W175" s="73">
        <v>545.62</v>
      </c>
      <c r="X175" s="73">
        <v>545.62</v>
      </c>
      <c r="Y175" s="73">
        <v>40.28</v>
      </c>
    </row>
    <row r="176" spans="1:25" x14ac:dyDescent="0.25">
      <c r="A176" t="s">
        <v>562</v>
      </c>
      <c r="B176" s="73">
        <v>60000</v>
      </c>
      <c r="C176" s="73">
        <v>-3891.05</v>
      </c>
      <c r="D176" s="73">
        <v>56108.95</v>
      </c>
      <c r="E176" s="73">
        <v>25989.83</v>
      </c>
      <c r="F176" s="73">
        <v>25989.83</v>
      </c>
      <c r="G176" s="73">
        <v>30119.119999999999</v>
      </c>
      <c r="H176" s="73">
        <v>48500</v>
      </c>
      <c r="I176" s="73">
        <v>0</v>
      </c>
      <c r="J176" s="73">
        <v>48500</v>
      </c>
      <c r="K176" s="73">
        <v>41085.050000000003</v>
      </c>
      <c r="L176" s="73">
        <v>41085.050000000003</v>
      </c>
      <c r="M176" s="73">
        <v>7414.95</v>
      </c>
      <c r="N176" s="73">
        <v>35000</v>
      </c>
      <c r="O176" s="73">
        <v>-2500</v>
      </c>
      <c r="P176" s="73">
        <v>32500</v>
      </c>
      <c r="Q176" s="73">
        <v>23944.25</v>
      </c>
      <c r="R176" s="73">
        <v>23944.25</v>
      </c>
      <c r="S176" s="73">
        <v>8555.75</v>
      </c>
      <c r="T176" s="73">
        <v>143500</v>
      </c>
      <c r="U176" s="73">
        <v>-6391.05</v>
      </c>
      <c r="V176" s="73">
        <v>137108.95000000001</v>
      </c>
      <c r="W176" s="73">
        <v>91019.13</v>
      </c>
      <c r="X176" s="73">
        <v>91019.13</v>
      </c>
      <c r="Y176" s="73">
        <v>46089.82</v>
      </c>
    </row>
    <row r="177" spans="1:25" x14ac:dyDescent="0.25">
      <c r="A177" t="s">
        <v>561</v>
      </c>
      <c r="B177" s="73">
        <v>1680</v>
      </c>
      <c r="C177" s="73">
        <v>-108.95</v>
      </c>
      <c r="D177" s="73">
        <v>1571.05</v>
      </c>
      <c r="E177" s="73">
        <v>4727.71</v>
      </c>
      <c r="F177" s="73">
        <v>4727.71</v>
      </c>
      <c r="G177" s="73">
        <v>-3156.66</v>
      </c>
      <c r="H177" s="73">
        <v>1358</v>
      </c>
      <c r="I177" s="73">
        <v>0</v>
      </c>
      <c r="J177" s="73">
        <v>1358</v>
      </c>
      <c r="K177" s="73">
        <v>1150.3800000000001</v>
      </c>
      <c r="L177" s="73">
        <v>1150.3800000000001</v>
      </c>
      <c r="M177" s="73">
        <v>207.62</v>
      </c>
      <c r="N177" s="73">
        <v>980</v>
      </c>
      <c r="O177" s="73">
        <v>-70</v>
      </c>
      <c r="P177" s="73">
        <v>910</v>
      </c>
      <c r="Q177" s="73">
        <v>670.44</v>
      </c>
      <c r="R177" s="73">
        <v>670.44</v>
      </c>
      <c r="S177" s="73">
        <v>239.56</v>
      </c>
      <c r="T177" s="73">
        <v>4018</v>
      </c>
      <c r="U177" s="73">
        <v>-178.95</v>
      </c>
      <c r="V177" s="73">
        <v>3839.05</v>
      </c>
      <c r="W177" s="73">
        <v>6548.5300000000007</v>
      </c>
      <c r="X177" s="73">
        <v>6548.5300000000007</v>
      </c>
      <c r="Y177" s="73">
        <v>-2709.48</v>
      </c>
    </row>
    <row r="178" spans="1:25" x14ac:dyDescent="0.25">
      <c r="A178" t="s">
        <v>560</v>
      </c>
      <c r="B178" s="73">
        <v>30000</v>
      </c>
      <c r="C178" s="73">
        <v>0</v>
      </c>
      <c r="D178" s="73">
        <v>30000</v>
      </c>
      <c r="E178" s="73">
        <v>14299.7</v>
      </c>
      <c r="F178" s="73">
        <v>14299.7</v>
      </c>
      <c r="G178" s="73">
        <v>15700.3</v>
      </c>
      <c r="H178" s="73">
        <v>30000</v>
      </c>
      <c r="I178" s="73">
        <v>0</v>
      </c>
      <c r="J178" s="73">
        <v>30000</v>
      </c>
      <c r="K178" s="73">
        <v>18402.22</v>
      </c>
      <c r="L178" s="73">
        <v>18402.22</v>
      </c>
      <c r="M178" s="73">
        <v>11597.78</v>
      </c>
      <c r="N178" s="73">
        <v>28000</v>
      </c>
      <c r="O178" s="73">
        <v>0</v>
      </c>
      <c r="P178" s="73">
        <v>28000</v>
      </c>
      <c r="Q178" s="73">
        <v>19878.47</v>
      </c>
      <c r="R178" s="73">
        <v>19878.47</v>
      </c>
      <c r="S178" s="73">
        <v>8121.53</v>
      </c>
      <c r="T178" s="73">
        <v>88000</v>
      </c>
      <c r="U178" s="73">
        <v>0</v>
      </c>
      <c r="V178" s="73">
        <v>88000</v>
      </c>
      <c r="W178" s="73">
        <v>52580.39</v>
      </c>
      <c r="X178" s="73">
        <v>52580.39</v>
      </c>
      <c r="Y178" s="73">
        <v>35419.61</v>
      </c>
    </row>
    <row r="179" spans="1:25" x14ac:dyDescent="0.25">
      <c r="A179" t="s">
        <v>559</v>
      </c>
      <c r="B179" s="73">
        <v>1890.84</v>
      </c>
      <c r="C179" s="73">
        <v>-114.88</v>
      </c>
      <c r="D179" s="73">
        <v>1775.96</v>
      </c>
      <c r="E179" s="73">
        <v>927.68</v>
      </c>
      <c r="F179" s="73">
        <v>927.68</v>
      </c>
      <c r="G179" s="73">
        <v>848.28</v>
      </c>
      <c r="H179" s="73">
        <v>1853.04</v>
      </c>
      <c r="I179" s="73">
        <v>-364</v>
      </c>
      <c r="J179" s="73">
        <v>1489.04</v>
      </c>
      <c r="K179" s="73">
        <v>1029.02</v>
      </c>
      <c r="L179" s="73">
        <v>1029.02</v>
      </c>
      <c r="M179" s="73">
        <v>460.02</v>
      </c>
      <c r="N179" s="73">
        <v>2035.6</v>
      </c>
      <c r="O179" s="73">
        <v>0</v>
      </c>
      <c r="P179" s="73">
        <v>2035.6</v>
      </c>
      <c r="Q179" s="73">
        <v>1634.87</v>
      </c>
      <c r="R179" s="73">
        <v>1634.87</v>
      </c>
      <c r="S179" s="73">
        <v>400.73</v>
      </c>
      <c r="T179" s="73">
        <v>5779.48</v>
      </c>
      <c r="U179" s="73">
        <v>-478.88</v>
      </c>
      <c r="V179" s="73">
        <v>5300.6</v>
      </c>
      <c r="W179" s="73">
        <v>3591.5699999999997</v>
      </c>
      <c r="X179" s="73">
        <v>3591.5699999999997</v>
      </c>
      <c r="Y179" s="73">
        <v>1709.03</v>
      </c>
    </row>
    <row r="180" spans="1:25" x14ac:dyDescent="0.25">
      <c r="A180" t="s">
        <v>558</v>
      </c>
      <c r="B180" s="73">
        <v>37530</v>
      </c>
      <c r="C180" s="73">
        <v>-4102.92</v>
      </c>
      <c r="D180" s="73">
        <v>33427.08</v>
      </c>
      <c r="E180" s="73">
        <v>18831.599999999999</v>
      </c>
      <c r="F180" s="73">
        <v>18831.599999999999</v>
      </c>
      <c r="G180" s="73">
        <v>14595.48</v>
      </c>
      <c r="H180" s="73">
        <v>36180</v>
      </c>
      <c r="I180" s="73">
        <v>-13000</v>
      </c>
      <c r="J180" s="73">
        <v>23180</v>
      </c>
      <c r="K180" s="73">
        <v>18348.7</v>
      </c>
      <c r="L180" s="73">
        <v>18348.7</v>
      </c>
      <c r="M180" s="73">
        <v>4831.3</v>
      </c>
      <c r="N180" s="73">
        <v>44700</v>
      </c>
      <c r="O180" s="73">
        <v>0</v>
      </c>
      <c r="P180" s="73">
        <v>44700</v>
      </c>
      <c r="Q180" s="73">
        <v>38509.800000000003</v>
      </c>
      <c r="R180" s="73">
        <v>38509.800000000003</v>
      </c>
      <c r="S180" s="73">
        <v>6190.2</v>
      </c>
      <c r="T180" s="73">
        <v>118410</v>
      </c>
      <c r="U180" s="73">
        <v>-17102.919999999998</v>
      </c>
      <c r="V180" s="73">
        <v>101307.08</v>
      </c>
      <c r="W180" s="73">
        <v>75690.100000000006</v>
      </c>
      <c r="X180" s="73">
        <v>75690.100000000006</v>
      </c>
      <c r="Y180" s="73">
        <v>25616.98</v>
      </c>
    </row>
    <row r="181" spans="1:25" x14ac:dyDescent="0.25">
      <c r="A181" t="s">
        <v>557</v>
      </c>
      <c r="B181" s="73">
        <v>22000</v>
      </c>
      <c r="C181" s="73">
        <v>18232.48</v>
      </c>
      <c r="D181" s="73">
        <v>40232.480000000003</v>
      </c>
      <c r="E181" s="73">
        <v>3674</v>
      </c>
      <c r="F181" s="73">
        <v>3674</v>
      </c>
      <c r="G181" s="73">
        <v>36558.480000000003</v>
      </c>
      <c r="H181" s="73">
        <v>35000</v>
      </c>
      <c r="I181" s="73">
        <v>30656.93</v>
      </c>
      <c r="J181" s="73">
        <v>65656.929999999993</v>
      </c>
      <c r="K181" s="73">
        <v>15375.83</v>
      </c>
      <c r="L181" s="73">
        <v>15375.83</v>
      </c>
      <c r="M181" s="73">
        <v>50281.1</v>
      </c>
      <c r="N181" s="73">
        <v>50000</v>
      </c>
      <c r="O181" s="73">
        <v>-7250</v>
      </c>
      <c r="P181" s="73">
        <v>42750</v>
      </c>
      <c r="Q181" s="73">
        <v>5178.6400000000003</v>
      </c>
      <c r="R181" s="73">
        <v>5178.6400000000003</v>
      </c>
      <c r="S181" s="73">
        <v>37571.360000000001</v>
      </c>
      <c r="T181" s="73">
        <v>107000</v>
      </c>
      <c r="U181" s="73">
        <v>41639.410000000003</v>
      </c>
      <c r="V181" s="73">
        <v>148639.41</v>
      </c>
      <c r="W181" s="73">
        <v>24228.47</v>
      </c>
      <c r="X181" s="73">
        <v>24228.47</v>
      </c>
      <c r="Y181" s="73">
        <v>124410.94</v>
      </c>
    </row>
    <row r="182" spans="1:25" x14ac:dyDescent="0.25">
      <c r="A182" t="s">
        <v>744</v>
      </c>
      <c r="B182" s="73"/>
      <c r="C182" s="73"/>
      <c r="D182" s="73"/>
      <c r="E182" s="73"/>
      <c r="F182" s="73"/>
      <c r="G182" s="73"/>
      <c r="H182" s="73">
        <v>0</v>
      </c>
      <c r="I182" s="73">
        <v>0</v>
      </c>
      <c r="J182" s="73">
        <v>0</v>
      </c>
      <c r="K182" s="73">
        <v>36283.26</v>
      </c>
      <c r="L182" s="73">
        <v>36283.26</v>
      </c>
      <c r="M182" s="73">
        <v>-36283.26</v>
      </c>
      <c r="T182" s="73">
        <v>0</v>
      </c>
      <c r="U182" s="73">
        <v>0</v>
      </c>
      <c r="V182" s="73">
        <v>0</v>
      </c>
      <c r="W182" s="73">
        <v>36283.26</v>
      </c>
      <c r="X182" s="73">
        <v>36283.26</v>
      </c>
      <c r="Y182" s="73">
        <v>-36283.26</v>
      </c>
    </row>
    <row r="183" spans="1:25" x14ac:dyDescent="0.25">
      <c r="A183" t="s">
        <v>556</v>
      </c>
      <c r="B183" s="73">
        <v>616</v>
      </c>
      <c r="C183" s="73">
        <v>510.5</v>
      </c>
      <c r="D183" s="73">
        <v>1126.5</v>
      </c>
      <c r="E183" s="73">
        <v>35102.870000000003</v>
      </c>
      <c r="F183" s="73">
        <v>35102.870000000003</v>
      </c>
      <c r="G183" s="73">
        <v>-33976.370000000003</v>
      </c>
      <c r="H183" s="73">
        <v>980</v>
      </c>
      <c r="I183" s="73">
        <v>1052.4100000000001</v>
      </c>
      <c r="J183" s="73">
        <v>2032.41</v>
      </c>
      <c r="K183" s="73">
        <v>101830.52</v>
      </c>
      <c r="L183" s="73">
        <v>101830.52</v>
      </c>
      <c r="M183" s="73">
        <v>-99798.11</v>
      </c>
      <c r="N183" s="73">
        <v>1400</v>
      </c>
      <c r="O183" s="73">
        <v>-197.86</v>
      </c>
      <c r="P183" s="73">
        <v>1202.1400000000001</v>
      </c>
      <c r="Q183" s="73">
        <v>10145</v>
      </c>
      <c r="R183" s="73">
        <v>10145</v>
      </c>
      <c r="S183" s="73">
        <v>-8942.86</v>
      </c>
      <c r="T183" s="73">
        <v>2996</v>
      </c>
      <c r="U183" s="73">
        <v>1365.0500000000002</v>
      </c>
      <c r="V183" s="73">
        <v>4361.05</v>
      </c>
      <c r="W183" s="73">
        <v>147078.39000000001</v>
      </c>
      <c r="X183" s="73">
        <v>147078.39000000001</v>
      </c>
      <c r="Y183" s="73">
        <v>-142717.34000000003</v>
      </c>
    </row>
    <row r="184" spans="1:25" x14ac:dyDescent="0.25">
      <c r="A184" t="s">
        <v>555</v>
      </c>
      <c r="B184" s="73">
        <v>6358</v>
      </c>
      <c r="C184" s="73">
        <v>589.79999999999995</v>
      </c>
      <c r="D184" s="73">
        <v>6947.8</v>
      </c>
      <c r="E184" s="73">
        <v>6386.34</v>
      </c>
      <c r="F184" s="73">
        <v>6386.34</v>
      </c>
      <c r="G184" s="73">
        <v>561.46</v>
      </c>
      <c r="H184" s="73">
        <v>6468</v>
      </c>
      <c r="I184" s="73">
        <v>1321.29</v>
      </c>
      <c r="J184" s="73">
        <v>7789.29</v>
      </c>
      <c r="K184" s="73">
        <v>7721.71</v>
      </c>
      <c r="L184" s="73">
        <v>7721.71</v>
      </c>
      <c r="M184" s="73">
        <v>67.58</v>
      </c>
      <c r="N184" s="73">
        <v>6468</v>
      </c>
      <c r="O184" s="73">
        <v>3028.55</v>
      </c>
      <c r="P184" s="73">
        <v>9496.5499999999993</v>
      </c>
      <c r="Q184" s="73">
        <v>8197.2800000000007</v>
      </c>
      <c r="R184" s="73">
        <v>8197.2800000000007</v>
      </c>
      <c r="S184" s="73">
        <v>1299.27</v>
      </c>
      <c r="T184" s="73">
        <v>19294</v>
      </c>
      <c r="U184" s="73">
        <v>4939.6400000000003</v>
      </c>
      <c r="V184" s="73">
        <v>24233.64</v>
      </c>
      <c r="W184" s="73">
        <v>22305.33</v>
      </c>
      <c r="X184" s="73">
        <v>22305.33</v>
      </c>
      <c r="Y184" s="73">
        <v>1928.31</v>
      </c>
    </row>
    <row r="185" spans="1:25" x14ac:dyDescent="0.25">
      <c r="A185" t="s">
        <v>554</v>
      </c>
      <c r="B185" s="73">
        <v>5440.75</v>
      </c>
      <c r="C185" s="73">
        <v>-141.96</v>
      </c>
      <c r="D185" s="73">
        <v>5298.79</v>
      </c>
      <c r="E185" s="73">
        <v>5272.51</v>
      </c>
      <c r="F185" s="73">
        <v>5272.51</v>
      </c>
      <c r="G185" s="73">
        <v>26.28</v>
      </c>
      <c r="H185" s="73">
        <v>5604.37</v>
      </c>
      <c r="I185" s="73">
        <v>0</v>
      </c>
      <c r="J185" s="73">
        <v>5604.37</v>
      </c>
      <c r="K185" s="73">
        <v>5505.65</v>
      </c>
      <c r="L185" s="73">
        <v>5505.65</v>
      </c>
      <c r="M185" s="73">
        <v>98.72</v>
      </c>
      <c r="N185" s="73">
        <v>5750.09</v>
      </c>
      <c r="O185" s="73">
        <v>0</v>
      </c>
      <c r="P185" s="73">
        <v>5750.09</v>
      </c>
      <c r="Q185" s="73">
        <v>5381</v>
      </c>
      <c r="R185" s="73">
        <v>5381</v>
      </c>
      <c r="S185" s="73">
        <v>369.09</v>
      </c>
      <c r="T185" s="73">
        <v>16795.21</v>
      </c>
      <c r="U185" s="73">
        <v>-141.96</v>
      </c>
      <c r="V185" s="73">
        <v>16653.25</v>
      </c>
      <c r="W185" s="73">
        <v>16159.16</v>
      </c>
      <c r="X185" s="73">
        <v>16159.16</v>
      </c>
      <c r="Y185" s="73">
        <v>494.09</v>
      </c>
    </row>
    <row r="186" spans="1:25" x14ac:dyDescent="0.25">
      <c r="A186" t="s">
        <v>553</v>
      </c>
      <c r="B186" s="73">
        <v>29005</v>
      </c>
      <c r="C186" s="73">
        <v>-4897.47</v>
      </c>
      <c r="D186" s="73">
        <v>24107.53</v>
      </c>
      <c r="E186" s="73">
        <v>23728.41</v>
      </c>
      <c r="F186" s="73">
        <v>23728.41</v>
      </c>
      <c r="G186" s="73">
        <v>379.12</v>
      </c>
      <c r="H186" s="73">
        <v>35000</v>
      </c>
      <c r="I186" s="73">
        <v>-2792.16</v>
      </c>
      <c r="J186" s="73">
        <v>32207.84</v>
      </c>
      <c r="K186" s="73">
        <v>28749.89</v>
      </c>
      <c r="L186" s="73">
        <v>28749.89</v>
      </c>
      <c r="M186" s="73">
        <v>3457.95</v>
      </c>
      <c r="N186" s="73">
        <v>39949.85</v>
      </c>
      <c r="O186" s="73">
        <v>-1000</v>
      </c>
      <c r="P186" s="73">
        <v>38949.85</v>
      </c>
      <c r="Q186" s="73">
        <v>27067.52</v>
      </c>
      <c r="R186" s="73">
        <v>27067.52</v>
      </c>
      <c r="S186" s="73">
        <v>11882.33</v>
      </c>
      <c r="T186" s="73">
        <v>103954.85</v>
      </c>
      <c r="U186" s="73">
        <v>-8689.630000000001</v>
      </c>
      <c r="V186" s="73">
        <v>95265.22</v>
      </c>
      <c r="W186" s="73">
        <v>79545.820000000007</v>
      </c>
      <c r="X186" s="73">
        <v>79545.820000000007</v>
      </c>
      <c r="Y186" s="73">
        <v>15719.4</v>
      </c>
    </row>
    <row r="187" spans="1:25" x14ac:dyDescent="0.25">
      <c r="A187" t="s">
        <v>552</v>
      </c>
      <c r="B187" s="73">
        <v>158949.59</v>
      </c>
      <c r="C187" s="73">
        <v>-762.35</v>
      </c>
      <c r="D187" s="73">
        <v>158187.24</v>
      </c>
      <c r="E187" s="73">
        <v>158187.24</v>
      </c>
      <c r="F187" s="73">
        <v>158187.24</v>
      </c>
      <c r="G187" s="73">
        <v>0</v>
      </c>
      <c r="H187" s="73">
        <v>158688.01999999999</v>
      </c>
      <c r="I187" s="73">
        <v>1470.87</v>
      </c>
      <c r="J187" s="73">
        <v>160158.89000000001</v>
      </c>
      <c r="K187" s="73">
        <v>160158.89000000001</v>
      </c>
      <c r="L187" s="73">
        <v>160158.89000000001</v>
      </c>
      <c r="M187" s="73">
        <v>0</v>
      </c>
      <c r="N187" s="73">
        <v>158942.46</v>
      </c>
      <c r="O187" s="73">
        <v>-2028.55</v>
      </c>
      <c r="P187" s="73">
        <v>156913.91</v>
      </c>
      <c r="Q187" s="73">
        <v>156913.85999999999</v>
      </c>
      <c r="R187" s="73">
        <v>156913.85999999999</v>
      </c>
      <c r="S187" s="73">
        <v>0.05</v>
      </c>
      <c r="T187" s="73">
        <v>476580.06999999995</v>
      </c>
      <c r="U187" s="73">
        <v>-1320.0300000000002</v>
      </c>
      <c r="V187" s="73">
        <v>475260.04000000004</v>
      </c>
      <c r="W187" s="73">
        <v>475259.99</v>
      </c>
      <c r="X187" s="73">
        <v>475259.99</v>
      </c>
      <c r="Y187" s="73">
        <v>0.05</v>
      </c>
    </row>
    <row r="188" spans="1:25" x14ac:dyDescent="0.25">
      <c r="A188" t="s">
        <v>551</v>
      </c>
      <c r="B188" s="73">
        <v>4000</v>
      </c>
      <c r="C188" s="73">
        <v>-1722.26</v>
      </c>
      <c r="D188" s="73">
        <v>2277.7399999999998</v>
      </c>
      <c r="E188" s="73">
        <v>1724.5</v>
      </c>
      <c r="F188" s="73">
        <v>1724.5</v>
      </c>
      <c r="G188" s="73">
        <v>553.24</v>
      </c>
      <c r="H188" s="73">
        <v>3800</v>
      </c>
      <c r="I188" s="73">
        <v>680.16</v>
      </c>
      <c r="J188" s="73">
        <v>4480.16</v>
      </c>
      <c r="K188" s="73">
        <v>4525.41</v>
      </c>
      <c r="L188" s="73">
        <v>4525.41</v>
      </c>
      <c r="M188" s="73">
        <v>-45.25</v>
      </c>
      <c r="N188" s="73">
        <v>3700</v>
      </c>
      <c r="O188" s="73">
        <v>0</v>
      </c>
      <c r="P188" s="73">
        <v>3700</v>
      </c>
      <c r="Q188" s="73">
        <v>1888.63</v>
      </c>
      <c r="R188" s="73">
        <v>1888.63</v>
      </c>
      <c r="S188" s="73">
        <v>1811.37</v>
      </c>
      <c r="T188" s="73">
        <v>11500</v>
      </c>
      <c r="U188" s="73">
        <v>-1042.0999999999999</v>
      </c>
      <c r="V188" s="73">
        <v>10457.9</v>
      </c>
      <c r="W188" s="73">
        <v>8138.54</v>
      </c>
      <c r="X188" s="73">
        <v>8138.54</v>
      </c>
      <c r="Y188" s="73">
        <v>2319.3599999999997</v>
      </c>
    </row>
    <row r="189" spans="1:25" x14ac:dyDescent="0.25">
      <c r="A189" t="s">
        <v>550</v>
      </c>
      <c r="B189" s="73">
        <v>492.52</v>
      </c>
      <c r="C189" s="73">
        <v>-27.24</v>
      </c>
      <c r="D189" s="73">
        <v>465.28</v>
      </c>
      <c r="E189" s="73">
        <v>377.68</v>
      </c>
      <c r="F189" s="73">
        <v>377.68</v>
      </c>
      <c r="G189" s="73">
        <v>87.6</v>
      </c>
      <c r="H189" s="73">
        <v>587.72</v>
      </c>
      <c r="I189" s="73">
        <v>-140</v>
      </c>
      <c r="J189" s="73">
        <v>447.72</v>
      </c>
      <c r="K189" s="73">
        <v>334.38</v>
      </c>
      <c r="L189" s="73">
        <v>334.38</v>
      </c>
      <c r="M189" s="73">
        <v>113.34</v>
      </c>
      <c r="N189" s="73">
        <v>660.1</v>
      </c>
      <c r="O189" s="73">
        <v>0</v>
      </c>
      <c r="P189" s="73">
        <v>660.1</v>
      </c>
      <c r="Q189" s="73">
        <v>256.97000000000003</v>
      </c>
      <c r="R189" s="73">
        <v>256.97000000000003</v>
      </c>
      <c r="S189" s="73">
        <v>403.13</v>
      </c>
      <c r="T189" s="73">
        <v>1740.3400000000001</v>
      </c>
      <c r="U189" s="73">
        <v>-167.24</v>
      </c>
      <c r="V189" s="73">
        <v>1573.1</v>
      </c>
      <c r="W189" s="73">
        <v>969.03</v>
      </c>
      <c r="X189" s="73">
        <v>969.03</v>
      </c>
      <c r="Y189" s="73">
        <v>604.06999999999994</v>
      </c>
    </row>
    <row r="190" spans="1:25" x14ac:dyDescent="0.25">
      <c r="A190" t="s">
        <v>549</v>
      </c>
      <c r="B190" s="73">
        <v>13590</v>
      </c>
      <c r="C190" s="73">
        <v>749.5</v>
      </c>
      <c r="D190" s="73">
        <v>14339.5</v>
      </c>
      <c r="E190" s="73">
        <v>11763.5</v>
      </c>
      <c r="F190" s="73">
        <v>11763.5</v>
      </c>
      <c r="G190" s="73">
        <v>2576</v>
      </c>
      <c r="H190" s="73">
        <v>17190</v>
      </c>
      <c r="I190" s="73">
        <v>-5680.16</v>
      </c>
      <c r="J190" s="73">
        <v>11509.84</v>
      </c>
      <c r="K190" s="73">
        <v>7416.65</v>
      </c>
      <c r="L190" s="73">
        <v>7416.65</v>
      </c>
      <c r="M190" s="73">
        <v>4093.19</v>
      </c>
      <c r="N190" s="73">
        <v>19875</v>
      </c>
      <c r="O190" s="73">
        <v>0</v>
      </c>
      <c r="P190" s="73">
        <v>19875</v>
      </c>
      <c r="Q190" s="73">
        <v>7288.82</v>
      </c>
      <c r="R190" s="73">
        <v>7288.82</v>
      </c>
      <c r="S190" s="73">
        <v>12586.18</v>
      </c>
      <c r="T190" s="73">
        <v>50655</v>
      </c>
      <c r="U190" s="73">
        <v>-4930.66</v>
      </c>
      <c r="V190" s="73">
        <v>45724.34</v>
      </c>
      <c r="W190" s="73">
        <v>26468.97</v>
      </c>
      <c r="X190" s="73">
        <v>26468.97</v>
      </c>
      <c r="Y190" s="73">
        <v>19255.370000000003</v>
      </c>
    </row>
    <row r="191" spans="1:25" x14ac:dyDescent="0.25">
      <c r="A191" t="s">
        <v>548</v>
      </c>
      <c r="B191" s="73">
        <v>1200</v>
      </c>
      <c r="C191" s="73">
        <v>0</v>
      </c>
      <c r="D191" s="73">
        <v>1200</v>
      </c>
      <c r="E191" s="73">
        <v>281.75</v>
      </c>
      <c r="F191" s="73">
        <v>281.75</v>
      </c>
      <c r="G191" s="73">
        <v>918.25</v>
      </c>
      <c r="H191" s="73">
        <v>950</v>
      </c>
      <c r="I191" s="73">
        <v>469.66</v>
      </c>
      <c r="J191" s="73">
        <v>1419.66</v>
      </c>
      <c r="K191" s="73">
        <v>1062.9000000000001</v>
      </c>
      <c r="L191" s="73">
        <v>1062.9000000000001</v>
      </c>
      <c r="M191" s="73">
        <v>356.76</v>
      </c>
      <c r="N191" s="73">
        <v>1720</v>
      </c>
      <c r="O191" s="73">
        <v>0</v>
      </c>
      <c r="P191" s="73">
        <v>1720</v>
      </c>
      <c r="Q191" s="73">
        <v>1445.05</v>
      </c>
      <c r="R191" s="73">
        <v>1445.05</v>
      </c>
      <c r="S191" s="73">
        <v>274.95</v>
      </c>
      <c r="T191" s="73">
        <v>3870</v>
      </c>
      <c r="U191" s="73">
        <v>469.66</v>
      </c>
      <c r="V191" s="73">
        <v>4339.66</v>
      </c>
      <c r="W191" s="73">
        <v>2789.7</v>
      </c>
      <c r="X191" s="73">
        <v>2789.7</v>
      </c>
      <c r="Y191" s="73">
        <v>1549.96</v>
      </c>
    </row>
    <row r="192" spans="1:25" x14ac:dyDescent="0.25">
      <c r="A192" t="s">
        <v>547</v>
      </c>
      <c r="B192" s="73">
        <v>196.14</v>
      </c>
      <c r="C192" s="73">
        <v>0</v>
      </c>
      <c r="D192" s="73">
        <v>196.14</v>
      </c>
      <c r="E192" s="73">
        <v>163.89</v>
      </c>
      <c r="F192" s="73">
        <v>163.89</v>
      </c>
      <c r="G192" s="73">
        <v>32.25</v>
      </c>
      <c r="H192" s="73">
        <v>178.3</v>
      </c>
      <c r="I192" s="73">
        <v>13.62</v>
      </c>
      <c r="J192" s="73">
        <v>191.92</v>
      </c>
      <c r="K192" s="73">
        <v>162.66999999999999</v>
      </c>
      <c r="L192" s="73">
        <v>162.66999999999999</v>
      </c>
      <c r="M192" s="73">
        <v>29.25</v>
      </c>
      <c r="N192" s="73">
        <v>302.18</v>
      </c>
      <c r="O192" s="73">
        <v>0</v>
      </c>
      <c r="P192" s="73">
        <v>302.18</v>
      </c>
      <c r="Q192" s="73">
        <v>2903.97</v>
      </c>
      <c r="R192" s="73">
        <v>2903.97</v>
      </c>
      <c r="S192" s="73">
        <v>-2601.79</v>
      </c>
      <c r="T192" s="73">
        <v>676.62</v>
      </c>
      <c r="U192" s="73">
        <v>13.62</v>
      </c>
      <c r="V192" s="73">
        <v>690.24</v>
      </c>
      <c r="W192" s="73">
        <v>3230.5299999999997</v>
      </c>
      <c r="X192" s="73">
        <v>3230.5299999999997</v>
      </c>
      <c r="Y192" s="73">
        <v>-2540.29</v>
      </c>
    </row>
    <row r="193" spans="1:25" x14ac:dyDescent="0.25">
      <c r="A193" t="s">
        <v>546</v>
      </c>
      <c r="B193" s="73">
        <v>5805</v>
      </c>
      <c r="C193" s="73">
        <v>0</v>
      </c>
      <c r="D193" s="73">
        <v>5805</v>
      </c>
      <c r="E193" s="73">
        <v>5570.65</v>
      </c>
      <c r="F193" s="73">
        <v>5570.65</v>
      </c>
      <c r="G193" s="73">
        <v>234.35</v>
      </c>
      <c r="H193" s="73">
        <v>5418</v>
      </c>
      <c r="I193" s="73">
        <v>16.72</v>
      </c>
      <c r="J193" s="73">
        <v>5434.72</v>
      </c>
      <c r="K193" s="73">
        <v>4746.95</v>
      </c>
      <c r="L193" s="73">
        <v>4746.95</v>
      </c>
      <c r="M193" s="73">
        <v>687.77</v>
      </c>
      <c r="N193" s="73">
        <v>9072</v>
      </c>
      <c r="O193" s="73">
        <v>0</v>
      </c>
      <c r="P193" s="73">
        <v>9072</v>
      </c>
      <c r="Q193" s="73">
        <v>6197</v>
      </c>
      <c r="R193" s="73">
        <v>6197</v>
      </c>
      <c r="S193" s="73">
        <v>2875</v>
      </c>
      <c r="T193" s="73">
        <v>20295</v>
      </c>
      <c r="U193" s="73">
        <v>16.72</v>
      </c>
      <c r="V193" s="73">
        <v>20311.72</v>
      </c>
      <c r="W193" s="73">
        <v>16514.599999999999</v>
      </c>
      <c r="X193" s="73">
        <v>16514.599999999999</v>
      </c>
      <c r="Y193" s="73">
        <v>3797.12</v>
      </c>
    </row>
    <row r="194" spans="1:25" x14ac:dyDescent="0.25">
      <c r="A194" t="s">
        <v>545</v>
      </c>
      <c r="B194" s="73">
        <v>35000</v>
      </c>
      <c r="C194" s="73">
        <v>0</v>
      </c>
      <c r="D194" s="73">
        <v>35000</v>
      </c>
      <c r="E194" s="73">
        <v>20791.93</v>
      </c>
      <c r="F194" s="73">
        <v>20791.93</v>
      </c>
      <c r="G194" s="73">
        <v>14208.07</v>
      </c>
      <c r="H194" s="73">
        <v>35000</v>
      </c>
      <c r="I194" s="73">
        <v>0</v>
      </c>
      <c r="J194" s="73">
        <v>35000</v>
      </c>
      <c r="K194" s="73">
        <v>26158.46</v>
      </c>
      <c r="L194" s="73">
        <v>26158.46</v>
      </c>
      <c r="M194" s="73">
        <v>8841.5400000000009</v>
      </c>
      <c r="N194" s="73">
        <v>31850</v>
      </c>
      <c r="O194" s="73">
        <v>2687.86</v>
      </c>
      <c r="P194" s="73">
        <v>34537.86</v>
      </c>
      <c r="Q194" s="73">
        <v>30653.919999999998</v>
      </c>
      <c r="R194" s="73">
        <v>30653.919999999998</v>
      </c>
      <c r="S194" s="73">
        <v>3883.94</v>
      </c>
      <c r="T194" s="73">
        <v>101850</v>
      </c>
      <c r="U194" s="73">
        <v>2687.86</v>
      </c>
      <c r="V194" s="73">
        <v>104537.86</v>
      </c>
      <c r="W194" s="73">
        <v>77604.31</v>
      </c>
      <c r="X194" s="73">
        <v>77604.31</v>
      </c>
      <c r="Y194" s="73">
        <v>26933.55</v>
      </c>
    </row>
    <row r="195" spans="1:25" x14ac:dyDescent="0.25">
      <c r="A195" t="s">
        <v>544</v>
      </c>
      <c r="B195" s="73">
        <v>2038.4</v>
      </c>
      <c r="C195" s="73">
        <v>-211.51</v>
      </c>
      <c r="D195" s="73">
        <v>1826.89</v>
      </c>
      <c r="E195" s="73">
        <v>1239.01</v>
      </c>
      <c r="F195" s="73">
        <v>1239.01</v>
      </c>
      <c r="G195" s="73">
        <v>587.88</v>
      </c>
      <c r="H195" s="73">
        <v>1980.55</v>
      </c>
      <c r="I195" s="73">
        <v>0</v>
      </c>
      <c r="J195" s="73">
        <v>1980.55</v>
      </c>
      <c r="K195" s="73">
        <v>1576.27</v>
      </c>
      <c r="L195" s="73">
        <v>1576.27</v>
      </c>
      <c r="M195" s="73">
        <v>404.28</v>
      </c>
      <c r="N195" s="73">
        <v>2119.6</v>
      </c>
      <c r="O195" s="73">
        <v>0</v>
      </c>
      <c r="P195" s="73">
        <v>2119.6</v>
      </c>
      <c r="Q195" s="73">
        <v>2017.53</v>
      </c>
      <c r="R195" s="73">
        <v>2017.53</v>
      </c>
      <c r="S195" s="73">
        <v>102.07</v>
      </c>
      <c r="T195" s="73">
        <v>6138.5499999999993</v>
      </c>
      <c r="U195" s="73">
        <v>-211.51</v>
      </c>
      <c r="V195" s="73">
        <v>5927.04</v>
      </c>
      <c r="W195" s="73">
        <v>4832.8099999999995</v>
      </c>
      <c r="X195" s="73">
        <v>4832.8099999999995</v>
      </c>
      <c r="Y195" s="73">
        <v>1094.23</v>
      </c>
    </row>
    <row r="196" spans="1:25" x14ac:dyDescent="0.25">
      <c r="A196" t="s">
        <v>543</v>
      </c>
      <c r="B196" s="73">
        <v>37800</v>
      </c>
      <c r="C196" s="73">
        <v>-7553.88</v>
      </c>
      <c r="D196" s="73">
        <v>30246.12</v>
      </c>
      <c r="E196" s="73">
        <v>23459.17</v>
      </c>
      <c r="F196" s="73">
        <v>23459.17</v>
      </c>
      <c r="G196" s="73">
        <v>6786.95</v>
      </c>
      <c r="H196" s="73">
        <v>35734</v>
      </c>
      <c r="I196" s="73">
        <v>0</v>
      </c>
      <c r="J196" s="73">
        <v>35734</v>
      </c>
      <c r="K196" s="73">
        <v>30137.32</v>
      </c>
      <c r="L196" s="73">
        <v>30137.32</v>
      </c>
      <c r="M196" s="73">
        <v>5596.68</v>
      </c>
      <c r="N196" s="73">
        <v>43850</v>
      </c>
      <c r="O196" s="73">
        <v>-2372.56</v>
      </c>
      <c r="P196" s="73">
        <v>41477.440000000002</v>
      </c>
      <c r="Q196" s="73">
        <v>41400.25</v>
      </c>
      <c r="R196" s="73">
        <v>41400.25</v>
      </c>
      <c r="S196" s="73">
        <v>77.19</v>
      </c>
      <c r="T196" s="73">
        <v>117384</v>
      </c>
      <c r="U196" s="73">
        <v>-9926.44</v>
      </c>
      <c r="V196" s="73">
        <v>107457.56</v>
      </c>
      <c r="W196" s="73">
        <v>94996.739999999991</v>
      </c>
      <c r="X196" s="73">
        <v>94996.739999999991</v>
      </c>
      <c r="Y196" s="73">
        <v>12460.820000000002</v>
      </c>
    </row>
    <row r="197" spans="1:25" x14ac:dyDescent="0.25">
      <c r="A197" t="s">
        <v>542</v>
      </c>
      <c r="B197" s="73">
        <v>26575</v>
      </c>
      <c r="C197" s="73">
        <v>351.68</v>
      </c>
      <c r="D197" s="73">
        <v>26926.68</v>
      </c>
      <c r="E197" s="73">
        <v>9083.65</v>
      </c>
      <c r="F197" s="73">
        <v>9083.65</v>
      </c>
      <c r="G197" s="73">
        <v>17843.03</v>
      </c>
      <c r="H197" s="73">
        <v>24102</v>
      </c>
      <c r="I197" s="73">
        <v>0</v>
      </c>
      <c r="J197" s="73">
        <v>24102</v>
      </c>
      <c r="K197" s="73">
        <v>13354.71</v>
      </c>
      <c r="L197" s="73">
        <v>13354.71</v>
      </c>
      <c r="M197" s="73">
        <v>10747.29</v>
      </c>
      <c r="N197" s="73">
        <v>21100</v>
      </c>
      <c r="O197" s="73">
        <v>-839.63</v>
      </c>
      <c r="P197" s="73">
        <v>20260.37</v>
      </c>
      <c r="Q197" s="73">
        <v>6567.62</v>
      </c>
      <c r="R197" s="73">
        <v>6567.62</v>
      </c>
      <c r="S197" s="73">
        <v>13692.75</v>
      </c>
      <c r="T197" s="73">
        <v>71777</v>
      </c>
      <c r="U197" s="73">
        <v>-487.95</v>
      </c>
      <c r="V197" s="73">
        <v>71289.05</v>
      </c>
      <c r="W197" s="73">
        <v>29005.98</v>
      </c>
      <c r="X197" s="73">
        <v>29005.98</v>
      </c>
      <c r="Y197" s="73">
        <v>42283.07</v>
      </c>
    </row>
    <row r="198" spans="1:25" x14ac:dyDescent="0.25">
      <c r="A198" t="s">
        <v>541</v>
      </c>
      <c r="B198" s="73">
        <v>4505.9399999999996</v>
      </c>
      <c r="C198" s="73">
        <v>9.85</v>
      </c>
      <c r="D198" s="73">
        <v>4515.79</v>
      </c>
      <c r="E198" s="73">
        <v>3437.2</v>
      </c>
      <c r="F198" s="73">
        <v>3437.2</v>
      </c>
      <c r="G198" s="73">
        <v>1078.5899999999999</v>
      </c>
      <c r="H198" s="73">
        <v>4436.67</v>
      </c>
      <c r="I198" s="73">
        <v>0</v>
      </c>
      <c r="J198" s="73">
        <v>4436.67</v>
      </c>
      <c r="K198" s="73">
        <v>4001.61</v>
      </c>
      <c r="L198" s="73">
        <v>4001.61</v>
      </c>
      <c r="M198" s="73">
        <v>435.06</v>
      </c>
      <c r="N198" s="73">
        <v>4554.6499999999996</v>
      </c>
      <c r="O198" s="73">
        <v>0</v>
      </c>
      <c r="P198" s="73">
        <v>4554.6499999999996</v>
      </c>
      <c r="Q198" s="73">
        <v>4171.22</v>
      </c>
      <c r="R198" s="73">
        <v>4171.22</v>
      </c>
      <c r="S198" s="73">
        <v>383.43</v>
      </c>
      <c r="T198" s="73">
        <v>13497.26</v>
      </c>
      <c r="U198" s="73">
        <v>9.85</v>
      </c>
      <c r="V198" s="73">
        <v>13507.109999999999</v>
      </c>
      <c r="W198" s="73">
        <v>11610.029999999999</v>
      </c>
      <c r="X198" s="73">
        <v>11610.029999999999</v>
      </c>
      <c r="Y198" s="73">
        <v>1897.08</v>
      </c>
    </row>
    <row r="199" spans="1:25" x14ac:dyDescent="0.25">
      <c r="A199" t="s">
        <v>540</v>
      </c>
      <c r="B199" s="73">
        <v>8800</v>
      </c>
      <c r="C199" s="73">
        <v>0</v>
      </c>
      <c r="D199" s="73">
        <v>8800</v>
      </c>
      <c r="E199" s="73">
        <v>7975</v>
      </c>
      <c r="F199" s="73">
        <v>7975</v>
      </c>
      <c r="G199" s="73">
        <v>825</v>
      </c>
      <c r="H199" s="73">
        <v>8800</v>
      </c>
      <c r="I199" s="73">
        <v>0</v>
      </c>
      <c r="J199" s="73">
        <v>8800</v>
      </c>
      <c r="K199" s="73">
        <v>6709.86</v>
      </c>
      <c r="L199" s="73">
        <v>6709.86</v>
      </c>
      <c r="M199" s="73">
        <v>2090.14</v>
      </c>
      <c r="N199" s="73">
        <v>7840</v>
      </c>
      <c r="O199" s="73">
        <v>1813</v>
      </c>
      <c r="P199" s="73">
        <v>9653</v>
      </c>
      <c r="Q199" s="73">
        <v>9653</v>
      </c>
      <c r="R199" s="73">
        <v>9653</v>
      </c>
      <c r="S199" s="73">
        <v>0</v>
      </c>
      <c r="T199" s="73">
        <v>25440</v>
      </c>
      <c r="U199" s="73">
        <v>1813</v>
      </c>
      <c r="V199" s="73">
        <v>27253</v>
      </c>
      <c r="W199" s="73">
        <v>24337.86</v>
      </c>
      <c r="X199" s="73">
        <v>24337.86</v>
      </c>
      <c r="Y199" s="73">
        <v>2915.14</v>
      </c>
    </row>
    <row r="200" spans="1:25" x14ac:dyDescent="0.25">
      <c r="A200" t="s">
        <v>539</v>
      </c>
      <c r="B200" s="73">
        <v>125551.27</v>
      </c>
      <c r="C200" s="73">
        <v>0</v>
      </c>
      <c r="D200" s="73">
        <v>125551.27</v>
      </c>
      <c r="E200" s="73">
        <v>105698.73</v>
      </c>
      <c r="F200" s="73">
        <v>105698.73</v>
      </c>
      <c r="G200" s="73">
        <v>19852.54</v>
      </c>
      <c r="H200" s="73">
        <v>125550.66</v>
      </c>
      <c r="I200" s="73">
        <v>0</v>
      </c>
      <c r="J200" s="73">
        <v>125550.66</v>
      </c>
      <c r="K200" s="73">
        <v>122850.42</v>
      </c>
      <c r="L200" s="73">
        <v>122850.42</v>
      </c>
      <c r="M200" s="73">
        <v>2700.24</v>
      </c>
      <c r="N200" s="73">
        <v>133726.14000000001</v>
      </c>
      <c r="O200" s="73">
        <v>-973.37</v>
      </c>
      <c r="P200" s="73">
        <v>132752.76999999999</v>
      </c>
      <c r="Q200" s="73">
        <v>132752.70000000001</v>
      </c>
      <c r="R200" s="73">
        <v>132752.70000000001</v>
      </c>
      <c r="S200" s="73">
        <v>7.0000000000000007E-2</v>
      </c>
      <c r="T200" s="73">
        <v>384828.07</v>
      </c>
      <c r="U200" s="73">
        <v>-973.37</v>
      </c>
      <c r="V200" s="73">
        <v>383854.69999999995</v>
      </c>
      <c r="W200" s="73">
        <v>361301.85</v>
      </c>
      <c r="X200" s="73">
        <v>361301.85</v>
      </c>
      <c r="Y200" s="73">
        <v>22552.85</v>
      </c>
    </row>
    <row r="201" spans="1:25" x14ac:dyDescent="0.25">
      <c r="A201" t="s">
        <v>538</v>
      </c>
      <c r="B201" s="73">
        <v>1500</v>
      </c>
      <c r="C201" s="73">
        <v>0</v>
      </c>
      <c r="D201" s="73">
        <v>1500</v>
      </c>
      <c r="E201" s="73">
        <v>1565.21</v>
      </c>
      <c r="F201" s="73">
        <v>1565.21</v>
      </c>
      <c r="G201" s="73">
        <v>-65.209999999999994</v>
      </c>
      <c r="H201" s="73">
        <v>10000</v>
      </c>
      <c r="I201" s="73">
        <v>37500</v>
      </c>
      <c r="J201" s="73">
        <v>47500</v>
      </c>
      <c r="K201" s="73">
        <v>14579.38</v>
      </c>
      <c r="L201" s="73">
        <v>14579.38</v>
      </c>
      <c r="M201" s="73">
        <v>32920.620000000003</v>
      </c>
      <c r="N201" s="73">
        <v>30000</v>
      </c>
      <c r="O201" s="73">
        <v>31000</v>
      </c>
      <c r="P201" s="73">
        <v>61000</v>
      </c>
      <c r="Q201" s="73">
        <v>53620.13</v>
      </c>
      <c r="R201" s="73">
        <v>53620.13</v>
      </c>
      <c r="S201" s="73">
        <v>7379.87</v>
      </c>
      <c r="T201" s="73">
        <v>41500</v>
      </c>
      <c r="U201" s="73">
        <v>68500</v>
      </c>
      <c r="V201" s="73">
        <v>110000</v>
      </c>
      <c r="W201" s="73">
        <v>69764.72</v>
      </c>
      <c r="X201" s="73">
        <v>69764.72</v>
      </c>
      <c r="Y201" s="73">
        <v>40235.280000000006</v>
      </c>
    </row>
    <row r="202" spans="1:25" x14ac:dyDescent="0.25">
      <c r="A202" t="s">
        <v>537</v>
      </c>
      <c r="B202" s="73">
        <v>42</v>
      </c>
      <c r="C202" s="73">
        <v>0</v>
      </c>
      <c r="D202" s="73">
        <v>42</v>
      </c>
      <c r="E202" s="73">
        <v>43.82</v>
      </c>
      <c r="F202" s="73">
        <v>43.82</v>
      </c>
      <c r="G202" s="73">
        <v>-1.82</v>
      </c>
      <c r="H202" s="73">
        <v>280</v>
      </c>
      <c r="I202" s="73">
        <v>1061.76</v>
      </c>
      <c r="J202" s="73">
        <v>1341.76</v>
      </c>
      <c r="K202" s="73">
        <v>408.22</v>
      </c>
      <c r="L202" s="73">
        <v>408.22</v>
      </c>
      <c r="M202" s="73">
        <v>933.54</v>
      </c>
      <c r="N202" s="73">
        <v>840</v>
      </c>
      <c r="O202" s="73">
        <v>862.28</v>
      </c>
      <c r="P202" s="73">
        <v>1702.28</v>
      </c>
      <c r="Q202" s="73">
        <v>1501.37</v>
      </c>
      <c r="R202" s="73">
        <v>1501.37</v>
      </c>
      <c r="S202" s="73">
        <v>200.91</v>
      </c>
      <c r="T202" s="73">
        <v>1162</v>
      </c>
      <c r="U202" s="73">
        <v>1924.04</v>
      </c>
      <c r="V202" s="73">
        <v>3086.04</v>
      </c>
      <c r="W202" s="73">
        <v>1953.4099999999999</v>
      </c>
      <c r="X202" s="73">
        <v>1953.4099999999999</v>
      </c>
      <c r="Y202" s="73">
        <v>1132.6299999999999</v>
      </c>
    </row>
    <row r="203" spans="1:25" x14ac:dyDescent="0.25">
      <c r="A203" t="s">
        <v>536</v>
      </c>
      <c r="B203" s="73">
        <v>16000</v>
      </c>
      <c r="C203" s="73">
        <v>-7782.1</v>
      </c>
      <c r="D203" s="73">
        <v>8217.9</v>
      </c>
      <c r="E203" s="73">
        <v>2626.54</v>
      </c>
      <c r="F203" s="73">
        <v>2626.54</v>
      </c>
      <c r="G203" s="73">
        <v>5591.36</v>
      </c>
      <c r="H203" s="73">
        <v>44747</v>
      </c>
      <c r="I203" s="73">
        <v>-30000</v>
      </c>
      <c r="J203" s="73">
        <v>14747</v>
      </c>
      <c r="K203" s="73">
        <v>11506.2</v>
      </c>
      <c r="L203" s="73">
        <v>11506.2</v>
      </c>
      <c r="M203" s="73">
        <v>3240.8</v>
      </c>
      <c r="N203" s="73">
        <v>2000</v>
      </c>
      <c r="O203" s="73">
        <v>0</v>
      </c>
      <c r="P203" s="73">
        <v>2000</v>
      </c>
      <c r="Q203" s="73">
        <v>0</v>
      </c>
      <c r="R203" s="73">
        <v>0</v>
      </c>
      <c r="S203" s="73">
        <v>2000</v>
      </c>
      <c r="T203" s="73">
        <v>62747</v>
      </c>
      <c r="U203" s="73">
        <v>-37782.1</v>
      </c>
      <c r="V203" s="73">
        <v>24964.9</v>
      </c>
      <c r="W203" s="73">
        <v>14132.740000000002</v>
      </c>
      <c r="X203" s="73">
        <v>14132.740000000002</v>
      </c>
      <c r="Y203" s="73">
        <v>10832.16</v>
      </c>
    </row>
    <row r="204" spans="1:25" x14ac:dyDescent="0.25">
      <c r="A204" t="s">
        <v>535</v>
      </c>
      <c r="B204" s="73">
        <v>448</v>
      </c>
      <c r="C204" s="73">
        <v>-217.9</v>
      </c>
      <c r="D204" s="73">
        <v>230.1</v>
      </c>
      <c r="E204" s="73">
        <v>73.540000000000006</v>
      </c>
      <c r="F204" s="73">
        <v>73.540000000000006</v>
      </c>
      <c r="G204" s="73">
        <v>156.56</v>
      </c>
      <c r="H204" s="73">
        <v>1252.92</v>
      </c>
      <c r="I204" s="73">
        <v>-851.76</v>
      </c>
      <c r="J204" s="73">
        <v>401.16</v>
      </c>
      <c r="K204" s="73">
        <v>322.17</v>
      </c>
      <c r="L204" s="73">
        <v>322.17</v>
      </c>
      <c r="M204" s="73">
        <v>78.989999999999995</v>
      </c>
      <c r="N204" s="73">
        <v>56</v>
      </c>
      <c r="O204" s="73">
        <v>0</v>
      </c>
      <c r="P204" s="73">
        <v>56</v>
      </c>
      <c r="Q204" s="73">
        <v>0</v>
      </c>
      <c r="R204" s="73">
        <v>0</v>
      </c>
      <c r="S204" s="73">
        <v>56</v>
      </c>
      <c r="T204" s="73">
        <v>1756.92</v>
      </c>
      <c r="U204" s="73">
        <v>-1069.6600000000001</v>
      </c>
      <c r="V204" s="73">
        <v>687.26</v>
      </c>
      <c r="W204" s="73">
        <v>395.71000000000004</v>
      </c>
      <c r="X204" s="73">
        <v>395.71000000000004</v>
      </c>
      <c r="Y204" s="73">
        <v>291.55</v>
      </c>
    </row>
    <row r="205" spans="1:25" x14ac:dyDescent="0.25">
      <c r="A205" t="s">
        <v>534</v>
      </c>
      <c r="B205" s="73">
        <v>64089</v>
      </c>
      <c r="C205" s="73">
        <v>0</v>
      </c>
      <c r="D205" s="73">
        <v>64089</v>
      </c>
      <c r="E205" s="73">
        <v>54270.66</v>
      </c>
      <c r="F205" s="73">
        <v>54270.66</v>
      </c>
      <c r="G205" s="73">
        <v>9818.34</v>
      </c>
      <c r="H205" s="73">
        <v>63000</v>
      </c>
      <c r="I205" s="73">
        <v>0</v>
      </c>
      <c r="J205" s="73">
        <v>63000</v>
      </c>
      <c r="K205" s="73">
        <v>62996.22</v>
      </c>
      <c r="L205" s="73">
        <v>62996.22</v>
      </c>
      <c r="M205" s="73">
        <v>3.78</v>
      </c>
      <c r="N205" s="73">
        <v>63000</v>
      </c>
      <c r="O205" s="73">
        <v>0</v>
      </c>
      <c r="P205" s="73">
        <v>63000</v>
      </c>
      <c r="Q205" s="73">
        <v>47342.15</v>
      </c>
      <c r="R205" s="73">
        <v>47342.15</v>
      </c>
      <c r="S205" s="73">
        <v>15657.85</v>
      </c>
      <c r="T205" s="73">
        <v>190089</v>
      </c>
      <c r="U205" s="73">
        <v>0</v>
      </c>
      <c r="V205" s="73">
        <v>190089</v>
      </c>
      <c r="W205" s="73">
        <v>164609.03</v>
      </c>
      <c r="X205" s="73">
        <v>164609.03</v>
      </c>
      <c r="Y205" s="73">
        <v>25479.97</v>
      </c>
    </row>
    <row r="206" spans="1:25" x14ac:dyDescent="0.25">
      <c r="A206" t="s">
        <v>533</v>
      </c>
      <c r="B206" s="73">
        <v>1794.49</v>
      </c>
      <c r="C206" s="73">
        <v>0</v>
      </c>
      <c r="D206" s="73">
        <v>1794.49</v>
      </c>
      <c r="E206" s="73">
        <v>1519.59</v>
      </c>
      <c r="F206" s="73">
        <v>1519.59</v>
      </c>
      <c r="G206" s="73">
        <v>274.89999999999998</v>
      </c>
      <c r="H206" s="73">
        <v>1764</v>
      </c>
      <c r="I206" s="73">
        <v>0</v>
      </c>
      <c r="J206" s="73">
        <v>1764</v>
      </c>
      <c r="K206" s="73">
        <v>1763.89</v>
      </c>
      <c r="L206" s="73">
        <v>1763.89</v>
      </c>
      <c r="M206" s="73">
        <v>0.11</v>
      </c>
      <c r="N206" s="73">
        <v>1764</v>
      </c>
      <c r="O206" s="73">
        <v>0</v>
      </c>
      <c r="P206" s="73">
        <v>1764</v>
      </c>
      <c r="Q206" s="73">
        <v>1325.58</v>
      </c>
      <c r="R206" s="73">
        <v>1325.58</v>
      </c>
      <c r="S206" s="73">
        <v>438.42</v>
      </c>
      <c r="T206" s="73">
        <v>5322.49</v>
      </c>
      <c r="U206" s="73">
        <v>0</v>
      </c>
      <c r="V206" s="73">
        <v>5322.49</v>
      </c>
      <c r="W206" s="73">
        <v>4609.0599999999995</v>
      </c>
      <c r="X206" s="73">
        <v>4609.0599999999995</v>
      </c>
      <c r="Y206" s="73">
        <v>713.43000000000006</v>
      </c>
    </row>
    <row r="207" spans="1:25" x14ac:dyDescent="0.25">
      <c r="A207" t="s">
        <v>532</v>
      </c>
      <c r="B207" s="73">
        <v>13230</v>
      </c>
      <c r="C207" s="73">
        <v>-2442.65</v>
      </c>
      <c r="D207" s="73">
        <v>10787.35</v>
      </c>
      <c r="E207" s="73">
        <v>5220.03</v>
      </c>
      <c r="F207" s="73">
        <v>5220.03</v>
      </c>
      <c r="G207" s="73">
        <v>5567.32</v>
      </c>
      <c r="H207" s="73">
        <v>11230</v>
      </c>
      <c r="I207" s="73">
        <v>3800</v>
      </c>
      <c r="J207" s="73">
        <v>15030</v>
      </c>
      <c r="K207" s="73">
        <v>14594.26</v>
      </c>
      <c r="L207" s="73">
        <v>14594.26</v>
      </c>
      <c r="M207" s="73">
        <v>435.74</v>
      </c>
      <c r="N207" s="73">
        <v>11930</v>
      </c>
      <c r="O207" s="73">
        <v>2000</v>
      </c>
      <c r="P207" s="73">
        <v>13930</v>
      </c>
      <c r="Q207" s="73">
        <v>11470.29</v>
      </c>
      <c r="R207" s="73">
        <v>11470.29</v>
      </c>
      <c r="S207" s="73">
        <v>2459.71</v>
      </c>
      <c r="T207" s="73">
        <v>36390</v>
      </c>
      <c r="U207" s="73">
        <v>3357.35</v>
      </c>
      <c r="V207" s="73">
        <v>39747.35</v>
      </c>
      <c r="W207" s="73">
        <v>31284.58</v>
      </c>
      <c r="X207" s="73">
        <v>31284.58</v>
      </c>
      <c r="Y207" s="73">
        <v>8462.77</v>
      </c>
    </row>
    <row r="208" spans="1:25" x14ac:dyDescent="0.25">
      <c r="A208" t="s">
        <v>531</v>
      </c>
      <c r="B208" s="73">
        <v>1297.8</v>
      </c>
      <c r="C208" s="73">
        <v>0</v>
      </c>
      <c r="D208" s="73">
        <v>1297.8</v>
      </c>
      <c r="E208" s="73">
        <v>1126.03</v>
      </c>
      <c r="F208" s="73">
        <v>1126.03</v>
      </c>
      <c r="G208" s="73">
        <v>171.77</v>
      </c>
      <c r="H208" s="73">
        <v>1319.5</v>
      </c>
      <c r="I208" s="73">
        <v>112</v>
      </c>
      <c r="J208" s="73">
        <v>1431.5</v>
      </c>
      <c r="K208" s="73">
        <v>1474.48</v>
      </c>
      <c r="L208" s="73">
        <v>1474.48</v>
      </c>
      <c r="M208" s="73">
        <v>-42.98</v>
      </c>
      <c r="N208" s="73">
        <v>1615.32</v>
      </c>
      <c r="O208" s="73">
        <v>0</v>
      </c>
      <c r="P208" s="73">
        <v>1615.32</v>
      </c>
      <c r="Q208" s="73">
        <v>1340.5</v>
      </c>
      <c r="R208" s="73">
        <v>1340.5</v>
      </c>
      <c r="S208" s="73">
        <v>274.82</v>
      </c>
      <c r="T208" s="73">
        <v>4232.62</v>
      </c>
      <c r="U208" s="73">
        <v>112</v>
      </c>
      <c r="V208" s="73">
        <v>4344.62</v>
      </c>
      <c r="W208" s="73">
        <v>3941.01</v>
      </c>
      <c r="X208" s="73">
        <v>3941.01</v>
      </c>
      <c r="Y208" s="73">
        <v>403.61</v>
      </c>
    </row>
    <row r="209" spans="1:25" x14ac:dyDescent="0.25">
      <c r="A209" t="s">
        <v>530</v>
      </c>
      <c r="B209" s="73">
        <v>33120</v>
      </c>
      <c r="C209" s="73">
        <v>2442.65</v>
      </c>
      <c r="D209" s="73">
        <v>35562.65</v>
      </c>
      <c r="E209" s="73">
        <v>34996.080000000002</v>
      </c>
      <c r="F209" s="73">
        <v>34996.080000000002</v>
      </c>
      <c r="G209" s="73">
        <v>566.57000000000005</v>
      </c>
      <c r="H209" s="73">
        <v>35895</v>
      </c>
      <c r="I209" s="73">
        <v>200</v>
      </c>
      <c r="J209" s="73">
        <v>36095</v>
      </c>
      <c r="K209" s="73">
        <v>38065.56</v>
      </c>
      <c r="L209" s="73">
        <v>38065.56</v>
      </c>
      <c r="M209" s="73">
        <v>-1970.56</v>
      </c>
      <c r="N209" s="73">
        <v>45760</v>
      </c>
      <c r="O209" s="73">
        <v>-2000</v>
      </c>
      <c r="P209" s="73">
        <v>43760</v>
      </c>
      <c r="Q209" s="73">
        <v>36404.26</v>
      </c>
      <c r="R209" s="73">
        <v>36404.26</v>
      </c>
      <c r="S209" s="73">
        <v>7355.74</v>
      </c>
      <c r="T209" s="73">
        <v>114775</v>
      </c>
      <c r="U209" s="73">
        <v>642.65000000000009</v>
      </c>
      <c r="V209" s="73">
        <v>115417.65</v>
      </c>
      <c r="W209" s="73">
        <v>109465.9</v>
      </c>
      <c r="X209" s="73">
        <v>109465.9</v>
      </c>
      <c r="Y209" s="73">
        <v>5951.75</v>
      </c>
    </row>
    <row r="210" spans="1:25" x14ac:dyDescent="0.25">
      <c r="A210" t="s">
        <v>529</v>
      </c>
      <c r="B210" s="73">
        <v>12500</v>
      </c>
      <c r="C210" s="73">
        <v>0</v>
      </c>
      <c r="D210" s="73">
        <v>12500</v>
      </c>
      <c r="E210" s="73">
        <v>10769.85</v>
      </c>
      <c r="F210" s="73">
        <v>10769.85</v>
      </c>
      <c r="G210" s="73">
        <v>1730.15</v>
      </c>
      <c r="H210" s="73">
        <v>12500</v>
      </c>
      <c r="I210" s="73">
        <v>0</v>
      </c>
      <c r="J210" s="73">
        <v>12500</v>
      </c>
      <c r="K210" s="73">
        <v>8744.2900000000009</v>
      </c>
      <c r="L210" s="73">
        <v>8744.2900000000009</v>
      </c>
      <c r="M210" s="73">
        <v>3755.71</v>
      </c>
      <c r="N210" s="73">
        <v>12560</v>
      </c>
      <c r="O210" s="73">
        <v>0</v>
      </c>
      <c r="P210" s="73">
        <v>12560</v>
      </c>
      <c r="Q210" s="73">
        <v>8253.25</v>
      </c>
      <c r="R210" s="73">
        <v>8253.25</v>
      </c>
      <c r="S210" s="73">
        <v>4306.75</v>
      </c>
      <c r="T210" s="73">
        <v>37560</v>
      </c>
      <c r="U210" s="73">
        <v>0</v>
      </c>
      <c r="V210" s="73">
        <v>37560</v>
      </c>
      <c r="W210" s="73">
        <v>27767.39</v>
      </c>
      <c r="X210" s="73">
        <v>27767.39</v>
      </c>
      <c r="Y210" s="73">
        <v>9792.61</v>
      </c>
    </row>
    <row r="211" spans="1:25" x14ac:dyDescent="0.25">
      <c r="A211" t="s">
        <v>528</v>
      </c>
      <c r="B211" s="73">
        <v>2581.04</v>
      </c>
      <c r="C211" s="73">
        <v>0</v>
      </c>
      <c r="D211" s="73">
        <v>2581.04</v>
      </c>
      <c r="E211" s="73">
        <v>2287.34</v>
      </c>
      <c r="F211" s="73">
        <v>2287.34</v>
      </c>
      <c r="G211" s="73">
        <v>293.7</v>
      </c>
      <c r="H211" s="73">
        <v>2581.04</v>
      </c>
      <c r="I211" s="73">
        <v>-112</v>
      </c>
      <c r="J211" s="73">
        <v>2469.04</v>
      </c>
      <c r="K211" s="73">
        <v>2072.16</v>
      </c>
      <c r="L211" s="73">
        <v>2072.16</v>
      </c>
      <c r="M211" s="73">
        <v>396.88</v>
      </c>
      <c r="N211" s="73">
        <v>2802.8</v>
      </c>
      <c r="O211" s="73">
        <v>0</v>
      </c>
      <c r="P211" s="73">
        <v>2802.8</v>
      </c>
      <c r="Q211" s="73">
        <v>16703.07</v>
      </c>
      <c r="R211" s="73">
        <v>16703.07</v>
      </c>
      <c r="S211" s="73">
        <v>-13900.27</v>
      </c>
      <c r="T211" s="73">
        <v>7964.88</v>
      </c>
      <c r="U211" s="73">
        <v>-112</v>
      </c>
      <c r="V211" s="73">
        <v>7852.88</v>
      </c>
      <c r="W211" s="73">
        <v>21062.57</v>
      </c>
      <c r="X211" s="73">
        <v>21062.57</v>
      </c>
      <c r="Y211" s="73">
        <v>-13209.69</v>
      </c>
    </row>
    <row r="212" spans="1:25" x14ac:dyDescent="0.25">
      <c r="A212" t="s">
        <v>527</v>
      </c>
      <c r="B212" s="73">
        <v>79680</v>
      </c>
      <c r="C212" s="73">
        <v>0</v>
      </c>
      <c r="D212" s="73">
        <v>79680</v>
      </c>
      <c r="E212" s="73">
        <v>70921.19</v>
      </c>
      <c r="F212" s="73">
        <v>70921.19</v>
      </c>
      <c r="G212" s="73">
        <v>8758.81</v>
      </c>
      <c r="H212" s="73">
        <v>79680</v>
      </c>
      <c r="I212" s="73">
        <v>-4000</v>
      </c>
      <c r="J212" s="73">
        <v>75680</v>
      </c>
      <c r="K212" s="73">
        <v>65261.45</v>
      </c>
      <c r="L212" s="73">
        <v>65261.45</v>
      </c>
      <c r="M212" s="73">
        <v>10418.549999999999</v>
      </c>
      <c r="N212" s="73">
        <v>87540</v>
      </c>
      <c r="O212" s="73">
        <v>0</v>
      </c>
      <c r="P212" s="73">
        <v>87540</v>
      </c>
      <c r="Q212" s="73">
        <v>69334.37</v>
      </c>
      <c r="R212" s="73">
        <v>69334.37</v>
      </c>
      <c r="S212" s="73">
        <v>18205.63</v>
      </c>
      <c r="T212" s="73">
        <v>246900</v>
      </c>
      <c r="U212" s="73">
        <v>-4000</v>
      </c>
      <c r="V212" s="73">
        <v>242900</v>
      </c>
      <c r="W212" s="73">
        <v>205517.01</v>
      </c>
      <c r="X212" s="73">
        <v>205517.01</v>
      </c>
      <c r="Y212" s="73">
        <v>37382.990000000005</v>
      </c>
    </row>
    <row r="213" spans="1:25" x14ac:dyDescent="0.25">
      <c r="A213" t="s">
        <v>526</v>
      </c>
      <c r="B213" s="73">
        <v>10750</v>
      </c>
      <c r="C213" s="73">
        <v>3875.76</v>
      </c>
      <c r="D213" s="73">
        <v>14625.76</v>
      </c>
      <c r="E213" s="73">
        <v>14563.46</v>
      </c>
      <c r="F213" s="73">
        <v>14563.46</v>
      </c>
      <c r="G213" s="73">
        <v>62.3</v>
      </c>
      <c r="H213" s="73">
        <v>19500</v>
      </c>
      <c r="I213" s="73">
        <v>0</v>
      </c>
      <c r="J213" s="73">
        <v>19500</v>
      </c>
      <c r="K213" s="73">
        <v>18194.12</v>
      </c>
      <c r="L213" s="73">
        <v>18194.12</v>
      </c>
      <c r="M213" s="73">
        <v>1305.8800000000001</v>
      </c>
      <c r="N213" s="73">
        <v>19500</v>
      </c>
      <c r="O213" s="73">
        <v>0</v>
      </c>
      <c r="P213" s="73">
        <v>19500</v>
      </c>
      <c r="Q213" s="73">
        <v>18885.53</v>
      </c>
      <c r="R213" s="73">
        <v>19068.689999999999</v>
      </c>
      <c r="S213" s="73">
        <v>431.31</v>
      </c>
      <c r="T213" s="73">
        <v>49750</v>
      </c>
      <c r="U213" s="73">
        <v>3875.76</v>
      </c>
      <c r="V213" s="73">
        <v>53625.760000000002</v>
      </c>
      <c r="W213" s="73">
        <v>51643.11</v>
      </c>
      <c r="X213" s="73">
        <v>51826.27</v>
      </c>
      <c r="Y213" s="73">
        <v>1799.49</v>
      </c>
    </row>
    <row r="214" spans="1:25" x14ac:dyDescent="0.25">
      <c r="A214" t="s">
        <v>525</v>
      </c>
      <c r="B214" s="73">
        <v>301</v>
      </c>
      <c r="C214" s="73">
        <v>108.53</v>
      </c>
      <c r="D214" s="73">
        <v>409.53</v>
      </c>
      <c r="E214" s="73">
        <v>407.79</v>
      </c>
      <c r="F214" s="73">
        <v>407.79</v>
      </c>
      <c r="G214" s="73">
        <v>1.74</v>
      </c>
      <c r="H214" s="73">
        <v>546</v>
      </c>
      <c r="I214" s="73">
        <v>0</v>
      </c>
      <c r="J214" s="73">
        <v>546</v>
      </c>
      <c r="K214" s="73">
        <v>509.44</v>
      </c>
      <c r="L214" s="73">
        <v>509.44</v>
      </c>
      <c r="M214" s="73">
        <v>36.56</v>
      </c>
      <c r="N214" s="73">
        <v>546</v>
      </c>
      <c r="O214" s="73">
        <v>0</v>
      </c>
      <c r="P214" s="73">
        <v>546</v>
      </c>
      <c r="Q214" s="73">
        <v>528.79999999999995</v>
      </c>
      <c r="R214" s="73">
        <v>528.79999999999995</v>
      </c>
      <c r="S214" s="73">
        <v>17.2</v>
      </c>
      <c r="T214" s="73">
        <v>1393</v>
      </c>
      <c r="U214" s="73">
        <v>108.53</v>
      </c>
      <c r="V214" s="73">
        <v>1501.53</v>
      </c>
      <c r="W214" s="73">
        <v>1446.03</v>
      </c>
      <c r="X214" s="73">
        <v>1446.03</v>
      </c>
      <c r="Y214" s="73">
        <v>55.5</v>
      </c>
    </row>
    <row r="215" spans="1:25" x14ac:dyDescent="0.25">
      <c r="A215" t="s">
        <v>524</v>
      </c>
      <c r="B215" s="73">
        <v>10500</v>
      </c>
      <c r="C215" s="73">
        <v>47861.3</v>
      </c>
      <c r="D215" s="73">
        <v>58361.3</v>
      </c>
      <c r="E215" s="73">
        <v>50035.76</v>
      </c>
      <c r="F215" s="73">
        <v>50035.76</v>
      </c>
      <c r="G215" s="73">
        <v>8325.5400000000009</v>
      </c>
      <c r="H215" s="73">
        <v>15500</v>
      </c>
      <c r="I215" s="73">
        <v>0</v>
      </c>
      <c r="J215" s="73">
        <v>15500</v>
      </c>
      <c r="K215" s="73">
        <v>11384.55</v>
      </c>
      <c r="L215" s="73">
        <v>11384.55</v>
      </c>
      <c r="M215" s="73">
        <v>4115.45</v>
      </c>
      <c r="N215" s="73">
        <v>11500</v>
      </c>
      <c r="O215" s="73">
        <v>0</v>
      </c>
      <c r="P215" s="73">
        <v>11500</v>
      </c>
      <c r="Q215" s="73">
        <v>8361.31</v>
      </c>
      <c r="R215" s="73">
        <v>8361.31</v>
      </c>
      <c r="S215" s="73">
        <v>3138.69</v>
      </c>
      <c r="T215" s="73">
        <v>37500</v>
      </c>
      <c r="U215" s="73">
        <v>47861.3</v>
      </c>
      <c r="V215" s="73">
        <v>85361.3</v>
      </c>
      <c r="W215" s="73">
        <v>69781.62</v>
      </c>
      <c r="X215" s="73">
        <v>69781.62</v>
      </c>
      <c r="Y215" s="73">
        <v>15579.680000000002</v>
      </c>
    </row>
    <row r="216" spans="1:25" x14ac:dyDescent="0.25">
      <c r="A216" t="s">
        <v>523</v>
      </c>
      <c r="B216" s="73">
        <v>294</v>
      </c>
      <c r="C216" s="73">
        <v>1340.12</v>
      </c>
      <c r="D216" s="73">
        <v>1634.12</v>
      </c>
      <c r="E216" s="73">
        <v>3636.86</v>
      </c>
      <c r="F216" s="73">
        <v>3636.86</v>
      </c>
      <c r="G216" s="73">
        <v>-2002.74</v>
      </c>
      <c r="H216" s="73">
        <v>434</v>
      </c>
      <c r="I216" s="73">
        <v>0</v>
      </c>
      <c r="J216" s="73">
        <v>434</v>
      </c>
      <c r="K216" s="73">
        <v>318.77</v>
      </c>
      <c r="L216" s="73">
        <v>318.77</v>
      </c>
      <c r="M216" s="73">
        <v>115.23</v>
      </c>
      <c r="N216" s="73">
        <v>322</v>
      </c>
      <c r="O216" s="73">
        <v>0</v>
      </c>
      <c r="P216" s="73">
        <v>322</v>
      </c>
      <c r="Q216" s="73">
        <v>234.12</v>
      </c>
      <c r="R216" s="73">
        <v>234.12</v>
      </c>
      <c r="S216" s="73">
        <v>87.88</v>
      </c>
      <c r="T216" s="73">
        <v>1050</v>
      </c>
      <c r="U216" s="73">
        <v>1340.12</v>
      </c>
      <c r="V216" s="73">
        <v>2390.12</v>
      </c>
      <c r="W216" s="73">
        <v>4189.75</v>
      </c>
      <c r="X216" s="73">
        <v>4189.75</v>
      </c>
      <c r="Y216" s="73">
        <v>-1799.63</v>
      </c>
    </row>
    <row r="217" spans="1:25" x14ac:dyDescent="0.25">
      <c r="A217" t="s">
        <v>522</v>
      </c>
      <c r="B217" s="73">
        <v>15000</v>
      </c>
      <c r="C217" s="73">
        <v>0</v>
      </c>
      <c r="D217" s="73">
        <v>15000</v>
      </c>
      <c r="E217" s="73">
        <v>10297.56</v>
      </c>
      <c r="F217" s="73">
        <v>10297.56</v>
      </c>
      <c r="G217" s="73">
        <v>4702.4399999999996</v>
      </c>
      <c r="H217" s="73">
        <v>12000</v>
      </c>
      <c r="I217" s="73">
        <v>0</v>
      </c>
      <c r="J217" s="73">
        <v>12000</v>
      </c>
      <c r="K217" s="73">
        <v>11720.24</v>
      </c>
      <c r="L217" s="73">
        <v>11720.24</v>
      </c>
      <c r="M217" s="73">
        <v>279.76</v>
      </c>
      <c r="N217" s="73">
        <v>12000</v>
      </c>
      <c r="O217" s="73">
        <v>0</v>
      </c>
      <c r="P217" s="73">
        <v>12000</v>
      </c>
      <c r="Q217" s="73">
        <v>10201.41</v>
      </c>
      <c r="R217" s="73">
        <v>10201.41</v>
      </c>
      <c r="S217" s="73">
        <v>1798.59</v>
      </c>
      <c r="T217" s="73">
        <v>39000</v>
      </c>
      <c r="U217" s="73">
        <v>0</v>
      </c>
      <c r="V217" s="73">
        <v>39000</v>
      </c>
      <c r="W217" s="73">
        <v>32219.21</v>
      </c>
      <c r="X217" s="73">
        <v>32219.21</v>
      </c>
      <c r="Y217" s="73">
        <v>6780.79</v>
      </c>
    </row>
    <row r="218" spans="1:25" x14ac:dyDescent="0.25">
      <c r="A218" t="s">
        <v>521</v>
      </c>
      <c r="B218" s="73">
        <v>420</v>
      </c>
      <c r="C218" s="73">
        <v>0</v>
      </c>
      <c r="D218" s="73">
        <v>420</v>
      </c>
      <c r="E218" s="73">
        <v>288.33</v>
      </c>
      <c r="F218" s="73">
        <v>288.33</v>
      </c>
      <c r="G218" s="73">
        <v>131.66999999999999</v>
      </c>
      <c r="H218" s="73">
        <v>336</v>
      </c>
      <c r="I218" s="73">
        <v>0</v>
      </c>
      <c r="J218" s="73">
        <v>336</v>
      </c>
      <c r="K218" s="73">
        <v>328.17</v>
      </c>
      <c r="L218" s="73">
        <v>328.17</v>
      </c>
      <c r="M218" s="73">
        <v>7.83</v>
      </c>
      <c r="N218" s="73">
        <v>336</v>
      </c>
      <c r="O218" s="73">
        <v>0</v>
      </c>
      <c r="P218" s="73">
        <v>336</v>
      </c>
      <c r="Q218" s="73">
        <v>285.64</v>
      </c>
      <c r="R218" s="73">
        <v>285.64</v>
      </c>
      <c r="S218" s="73">
        <v>50.36</v>
      </c>
      <c r="T218" s="73">
        <v>1092</v>
      </c>
      <c r="U218" s="73">
        <v>0</v>
      </c>
      <c r="V218" s="73">
        <v>1092</v>
      </c>
      <c r="W218" s="73">
        <v>902.14</v>
      </c>
      <c r="X218" s="73">
        <v>902.14</v>
      </c>
      <c r="Y218" s="73">
        <v>189.86</v>
      </c>
    </row>
    <row r="219" spans="1:25" x14ac:dyDescent="0.25">
      <c r="A219" t="s">
        <v>520</v>
      </c>
      <c r="B219" s="73">
        <v>22000</v>
      </c>
      <c r="C219" s="73">
        <v>0</v>
      </c>
      <c r="D219" s="73">
        <v>22000</v>
      </c>
      <c r="E219" s="73">
        <v>2481.88</v>
      </c>
      <c r="F219" s="73">
        <v>2481.88</v>
      </c>
      <c r="G219" s="73">
        <v>19518.12</v>
      </c>
      <c r="N219" s="73">
        <v>55000</v>
      </c>
      <c r="O219" s="73">
        <v>0</v>
      </c>
      <c r="P219" s="73">
        <v>55000</v>
      </c>
      <c r="Q219" s="73">
        <v>0</v>
      </c>
      <c r="R219" s="73">
        <v>0</v>
      </c>
      <c r="S219" s="73">
        <v>55000</v>
      </c>
      <c r="T219" s="73">
        <v>77000</v>
      </c>
      <c r="U219" s="73">
        <v>0</v>
      </c>
      <c r="V219" s="73">
        <v>77000</v>
      </c>
      <c r="W219" s="73">
        <v>2481.88</v>
      </c>
      <c r="X219" s="73">
        <v>2481.88</v>
      </c>
      <c r="Y219" s="73">
        <v>74518.12</v>
      </c>
    </row>
    <row r="220" spans="1:25" x14ac:dyDescent="0.25">
      <c r="A220" t="s">
        <v>519</v>
      </c>
      <c r="B220" s="73">
        <v>616</v>
      </c>
      <c r="C220" s="73">
        <v>0</v>
      </c>
      <c r="D220" s="73">
        <v>616</v>
      </c>
      <c r="E220" s="73">
        <v>69.489999999999995</v>
      </c>
      <c r="F220" s="73">
        <v>69.489999999999995</v>
      </c>
      <c r="G220" s="73">
        <v>546.51</v>
      </c>
      <c r="N220" s="73">
        <v>1540</v>
      </c>
      <c r="O220" s="73">
        <v>0</v>
      </c>
      <c r="P220" s="73">
        <v>1540</v>
      </c>
      <c r="Q220" s="73">
        <v>-0.01</v>
      </c>
      <c r="R220" s="73">
        <v>-0.01</v>
      </c>
      <c r="S220" s="73">
        <v>1540.01</v>
      </c>
      <c r="T220" s="73">
        <v>2156</v>
      </c>
      <c r="U220" s="73">
        <v>0</v>
      </c>
      <c r="V220" s="73">
        <v>2156</v>
      </c>
      <c r="W220" s="73">
        <v>69.47999999999999</v>
      </c>
      <c r="X220" s="73">
        <v>69.47999999999999</v>
      </c>
      <c r="Y220" s="73">
        <v>2086.52</v>
      </c>
    </row>
    <row r="221" spans="1:25" x14ac:dyDescent="0.25">
      <c r="A221" t="s">
        <v>518</v>
      </c>
      <c r="B221" s="73">
        <v>40000</v>
      </c>
      <c r="C221" s="73">
        <v>0</v>
      </c>
      <c r="D221" s="73">
        <v>40000</v>
      </c>
      <c r="E221" s="73">
        <v>0</v>
      </c>
      <c r="F221" s="73">
        <v>0</v>
      </c>
      <c r="G221" s="73">
        <v>40000</v>
      </c>
      <c r="N221" s="73">
        <v>67000</v>
      </c>
      <c r="O221" s="73">
        <v>0</v>
      </c>
      <c r="P221" s="73">
        <v>67000</v>
      </c>
      <c r="Q221" s="73">
        <v>0</v>
      </c>
      <c r="R221" s="73">
        <v>0</v>
      </c>
      <c r="S221" s="73">
        <v>67000</v>
      </c>
      <c r="T221" s="73">
        <v>107000</v>
      </c>
      <c r="U221" s="73">
        <v>0</v>
      </c>
      <c r="V221" s="73">
        <v>107000</v>
      </c>
      <c r="W221" s="73">
        <v>0</v>
      </c>
      <c r="X221" s="73">
        <v>0</v>
      </c>
      <c r="Y221" s="73">
        <v>107000</v>
      </c>
    </row>
    <row r="222" spans="1:25" x14ac:dyDescent="0.25">
      <c r="A222" t="s">
        <v>517</v>
      </c>
      <c r="B222" s="73">
        <v>1120</v>
      </c>
      <c r="C222" s="73">
        <v>0</v>
      </c>
      <c r="D222" s="73">
        <v>1120</v>
      </c>
      <c r="E222" s="73">
        <v>0</v>
      </c>
      <c r="F222" s="73">
        <v>0</v>
      </c>
      <c r="G222" s="73">
        <v>1120</v>
      </c>
      <c r="N222" s="73">
        <v>1876</v>
      </c>
      <c r="O222" s="73">
        <v>0</v>
      </c>
      <c r="P222" s="73">
        <v>1876</v>
      </c>
      <c r="Q222" s="73">
        <v>0</v>
      </c>
      <c r="R222" s="73">
        <v>0</v>
      </c>
      <c r="S222" s="73">
        <v>1876</v>
      </c>
      <c r="T222" s="73">
        <v>2996</v>
      </c>
      <c r="U222" s="73">
        <v>0</v>
      </c>
      <c r="V222" s="73">
        <v>2996</v>
      </c>
      <c r="W222" s="73">
        <v>0</v>
      </c>
      <c r="X222" s="73">
        <v>0</v>
      </c>
      <c r="Y222" s="73">
        <v>2996</v>
      </c>
    </row>
    <row r="223" spans="1:25" x14ac:dyDescent="0.25">
      <c r="A223" t="s">
        <v>516</v>
      </c>
      <c r="B223" s="73">
        <v>10500</v>
      </c>
      <c r="C223" s="73">
        <v>0</v>
      </c>
      <c r="D223" s="73">
        <v>10500</v>
      </c>
      <c r="E223" s="73">
        <v>2585</v>
      </c>
      <c r="F223" s="73">
        <v>2585</v>
      </c>
      <c r="G223" s="73">
        <v>7915</v>
      </c>
      <c r="N223" s="73">
        <v>10000</v>
      </c>
      <c r="O223" s="73">
        <v>0</v>
      </c>
      <c r="P223" s="73">
        <v>10000</v>
      </c>
      <c r="Q223" s="73">
        <v>0</v>
      </c>
      <c r="R223" s="73">
        <v>0</v>
      </c>
      <c r="S223" s="73">
        <v>10000</v>
      </c>
      <c r="T223" s="73">
        <v>20500</v>
      </c>
      <c r="U223" s="73">
        <v>0</v>
      </c>
      <c r="V223" s="73">
        <v>20500</v>
      </c>
      <c r="W223" s="73">
        <v>2585</v>
      </c>
      <c r="X223" s="73">
        <v>2585</v>
      </c>
      <c r="Y223" s="73">
        <v>17915</v>
      </c>
    </row>
    <row r="224" spans="1:25" x14ac:dyDescent="0.25">
      <c r="A224" t="s">
        <v>515</v>
      </c>
      <c r="B224" s="73">
        <v>294</v>
      </c>
      <c r="C224" s="73">
        <v>0</v>
      </c>
      <c r="D224" s="73">
        <v>294</v>
      </c>
      <c r="E224" s="73">
        <v>72.38</v>
      </c>
      <c r="F224" s="73">
        <v>72.38</v>
      </c>
      <c r="G224" s="73">
        <v>221.62</v>
      </c>
      <c r="N224" s="73">
        <v>280</v>
      </c>
      <c r="O224" s="73">
        <v>0</v>
      </c>
      <c r="P224" s="73">
        <v>280</v>
      </c>
      <c r="Q224" s="73">
        <v>0</v>
      </c>
      <c r="R224" s="73">
        <v>0</v>
      </c>
      <c r="S224" s="73">
        <v>280</v>
      </c>
      <c r="T224" s="73">
        <v>574</v>
      </c>
      <c r="U224" s="73">
        <v>0</v>
      </c>
      <c r="V224" s="73">
        <v>574</v>
      </c>
      <c r="W224" s="73">
        <v>72.38</v>
      </c>
      <c r="X224" s="73">
        <v>72.38</v>
      </c>
      <c r="Y224" s="73">
        <v>501.62</v>
      </c>
    </row>
    <row r="225" spans="1:25" x14ac:dyDescent="0.25">
      <c r="A225" t="s">
        <v>514</v>
      </c>
      <c r="B225" s="73"/>
      <c r="C225" s="73"/>
      <c r="D225" s="73"/>
      <c r="E225" s="73"/>
      <c r="F225" s="73"/>
      <c r="G225" s="73"/>
      <c r="N225" s="73">
        <v>186.77</v>
      </c>
      <c r="O225" s="73">
        <v>0</v>
      </c>
      <c r="P225" s="73">
        <v>186.77</v>
      </c>
      <c r="Q225" s="73">
        <v>0</v>
      </c>
      <c r="R225" s="73">
        <v>0</v>
      </c>
      <c r="S225" s="73">
        <v>186.77</v>
      </c>
      <c r="T225" s="73">
        <v>186.77</v>
      </c>
      <c r="U225" s="73">
        <v>0</v>
      </c>
      <c r="V225" s="73">
        <v>186.77</v>
      </c>
      <c r="W225" s="73">
        <v>0</v>
      </c>
      <c r="X225" s="73">
        <v>0</v>
      </c>
      <c r="Y225" s="73">
        <v>186.77</v>
      </c>
    </row>
    <row r="226" spans="1:25" x14ac:dyDescent="0.25">
      <c r="A226" t="s">
        <v>513</v>
      </c>
      <c r="B226" s="73"/>
      <c r="C226" s="73"/>
      <c r="D226" s="73"/>
      <c r="E226" s="73"/>
      <c r="F226" s="73"/>
      <c r="G226" s="73"/>
      <c r="N226" s="73">
        <v>5.23</v>
      </c>
      <c r="O226" s="73">
        <v>0</v>
      </c>
      <c r="P226" s="73">
        <v>5.23</v>
      </c>
      <c r="Q226" s="73">
        <v>0</v>
      </c>
      <c r="R226" s="73">
        <v>0</v>
      </c>
      <c r="S226" s="73">
        <v>5.23</v>
      </c>
      <c r="T226" s="73">
        <v>5.23</v>
      </c>
      <c r="U226" s="73">
        <v>0</v>
      </c>
      <c r="V226" s="73">
        <v>5.23</v>
      </c>
      <c r="W226" s="73">
        <v>0</v>
      </c>
      <c r="X226" s="73">
        <v>0</v>
      </c>
      <c r="Y226" s="73">
        <v>5.23</v>
      </c>
    </row>
    <row r="227" spans="1:25" x14ac:dyDescent="0.25">
      <c r="A227" t="s">
        <v>512</v>
      </c>
      <c r="B227" s="73">
        <v>78528</v>
      </c>
      <c r="C227" s="73">
        <v>0</v>
      </c>
      <c r="D227" s="73">
        <v>78528</v>
      </c>
      <c r="E227" s="73">
        <v>45162.81</v>
      </c>
      <c r="F227" s="73">
        <v>45162.81</v>
      </c>
      <c r="G227" s="73">
        <v>33365.19</v>
      </c>
      <c r="H227" s="73">
        <v>79154</v>
      </c>
      <c r="I227" s="73">
        <v>0</v>
      </c>
      <c r="J227" s="73">
        <v>79154</v>
      </c>
      <c r="K227" s="73">
        <v>68235.44</v>
      </c>
      <c r="L227" s="73">
        <v>68235.44</v>
      </c>
      <c r="M227" s="73">
        <v>10918.56</v>
      </c>
      <c r="N227" s="73">
        <v>75154</v>
      </c>
      <c r="O227" s="73">
        <v>15000</v>
      </c>
      <c r="P227" s="73">
        <v>90154</v>
      </c>
      <c r="Q227" s="73">
        <v>77408.08</v>
      </c>
      <c r="R227" s="73">
        <v>77408.08</v>
      </c>
      <c r="S227" s="73">
        <v>12745.92</v>
      </c>
      <c r="T227" s="73">
        <v>232836</v>
      </c>
      <c r="U227" s="73">
        <v>15000</v>
      </c>
      <c r="V227" s="73">
        <v>247836</v>
      </c>
      <c r="W227" s="73">
        <v>190806.33000000002</v>
      </c>
      <c r="X227" s="73">
        <v>190806.33000000002</v>
      </c>
      <c r="Y227" s="73">
        <v>57029.67</v>
      </c>
    </row>
    <row r="228" spans="1:25" x14ac:dyDescent="0.25">
      <c r="A228" t="s">
        <v>511</v>
      </c>
      <c r="B228" s="73">
        <v>8131.09</v>
      </c>
      <c r="C228" s="73">
        <v>-359.14</v>
      </c>
      <c r="D228" s="73">
        <v>7771.95</v>
      </c>
      <c r="E228" s="73">
        <v>6367.87</v>
      </c>
      <c r="F228" s="73">
        <v>6367.87</v>
      </c>
      <c r="G228" s="73">
        <v>1404.08</v>
      </c>
      <c r="H228" s="73">
        <v>8140.03</v>
      </c>
      <c r="I228" s="73">
        <v>-196</v>
      </c>
      <c r="J228" s="73">
        <v>7944.03</v>
      </c>
      <c r="K228" s="73">
        <v>7356</v>
      </c>
      <c r="L228" s="73">
        <v>7356</v>
      </c>
      <c r="M228" s="73">
        <v>588.03</v>
      </c>
      <c r="N228" s="73">
        <v>8082.46</v>
      </c>
      <c r="O228" s="73">
        <v>0</v>
      </c>
      <c r="P228" s="73">
        <v>8082.46</v>
      </c>
      <c r="Q228" s="73">
        <v>20827.18</v>
      </c>
      <c r="R228" s="73">
        <v>20827.18</v>
      </c>
      <c r="S228" s="73">
        <v>-12744.72</v>
      </c>
      <c r="T228" s="73">
        <v>24353.579999999998</v>
      </c>
      <c r="U228" s="73">
        <v>-555.14</v>
      </c>
      <c r="V228" s="73">
        <v>23798.44</v>
      </c>
      <c r="W228" s="73">
        <v>34551.050000000003</v>
      </c>
      <c r="X228" s="73">
        <v>34551.050000000003</v>
      </c>
      <c r="Y228" s="73">
        <v>-10752.609999999999</v>
      </c>
    </row>
    <row r="229" spans="1:25" x14ac:dyDescent="0.25">
      <c r="A229" t="s">
        <v>510</v>
      </c>
      <c r="B229" s="73">
        <v>37963</v>
      </c>
      <c r="C229" s="73">
        <v>-12826.34</v>
      </c>
      <c r="D229" s="73">
        <v>25136.66</v>
      </c>
      <c r="E229" s="73">
        <v>9348.7999999999993</v>
      </c>
      <c r="F229" s="73">
        <v>9348.7999999999993</v>
      </c>
      <c r="G229" s="73">
        <v>15787.86</v>
      </c>
      <c r="H229" s="73">
        <v>37656</v>
      </c>
      <c r="I229" s="73">
        <v>-7000</v>
      </c>
      <c r="J229" s="73">
        <v>30656</v>
      </c>
      <c r="K229" s="73">
        <v>21156.07</v>
      </c>
      <c r="L229" s="73">
        <v>21156.07</v>
      </c>
      <c r="M229" s="73">
        <v>9499.93</v>
      </c>
      <c r="N229" s="73">
        <v>39600</v>
      </c>
      <c r="O229" s="73">
        <v>0</v>
      </c>
      <c r="P229" s="73">
        <v>39600</v>
      </c>
      <c r="Q229" s="73">
        <v>23890.71</v>
      </c>
      <c r="R229" s="73">
        <v>23890.71</v>
      </c>
      <c r="S229" s="73">
        <v>15709.29</v>
      </c>
      <c r="T229" s="73">
        <v>115219</v>
      </c>
      <c r="U229" s="73">
        <v>-19826.34</v>
      </c>
      <c r="V229" s="73">
        <v>95392.66</v>
      </c>
      <c r="W229" s="73">
        <v>54395.58</v>
      </c>
      <c r="X229" s="73">
        <v>54395.58</v>
      </c>
      <c r="Y229" s="73">
        <v>40997.08</v>
      </c>
    </row>
    <row r="230" spans="1:25" x14ac:dyDescent="0.25">
      <c r="A230" t="s">
        <v>509</v>
      </c>
      <c r="B230" s="73">
        <v>173905.2</v>
      </c>
      <c r="C230" s="73">
        <v>0</v>
      </c>
      <c r="D230" s="73">
        <v>173905.2</v>
      </c>
      <c r="E230" s="73">
        <v>172909.64</v>
      </c>
      <c r="F230" s="73">
        <v>172909.64</v>
      </c>
      <c r="G230" s="73">
        <v>995.56</v>
      </c>
      <c r="H230" s="73">
        <v>173905.2</v>
      </c>
      <c r="I230" s="73">
        <v>0</v>
      </c>
      <c r="J230" s="73">
        <v>173905.2</v>
      </c>
      <c r="K230" s="73">
        <v>173322.85</v>
      </c>
      <c r="L230" s="73">
        <v>173322.85</v>
      </c>
      <c r="M230" s="73">
        <v>582.35</v>
      </c>
      <c r="N230" s="73">
        <v>173905.2</v>
      </c>
      <c r="O230" s="73">
        <v>-15000</v>
      </c>
      <c r="P230" s="73">
        <v>158905.20000000001</v>
      </c>
      <c r="Q230" s="73">
        <v>106477.17</v>
      </c>
      <c r="R230" s="73">
        <v>106477.17</v>
      </c>
      <c r="S230" s="73">
        <v>52428.03</v>
      </c>
      <c r="T230" s="73">
        <v>521715.60000000003</v>
      </c>
      <c r="U230" s="73">
        <v>-15000</v>
      </c>
      <c r="V230" s="73">
        <v>506715.60000000003</v>
      </c>
      <c r="W230" s="73">
        <v>452709.66</v>
      </c>
      <c r="X230" s="73">
        <v>452709.66</v>
      </c>
      <c r="Y230" s="73">
        <v>54005.94</v>
      </c>
    </row>
    <row r="231" spans="1:25" x14ac:dyDescent="0.25">
      <c r="A231" t="s">
        <v>508</v>
      </c>
      <c r="B231" s="73">
        <v>1773008</v>
      </c>
      <c r="C231" s="73">
        <v>0</v>
      </c>
      <c r="D231" s="73">
        <v>1773008</v>
      </c>
      <c r="E231" s="73">
        <v>1773008</v>
      </c>
      <c r="F231" s="73">
        <v>1773008</v>
      </c>
      <c r="G231" s="73">
        <v>0</v>
      </c>
      <c r="H231" s="73">
        <v>1898009</v>
      </c>
      <c r="I231" s="73">
        <v>0</v>
      </c>
      <c r="J231" s="73">
        <v>1898009</v>
      </c>
      <c r="K231" s="73">
        <v>1898009</v>
      </c>
      <c r="L231" s="73">
        <v>1898009</v>
      </c>
      <c r="M231" s="73">
        <v>0</v>
      </c>
      <c r="N231" s="73">
        <v>1846608</v>
      </c>
      <c r="O231" s="73">
        <v>0</v>
      </c>
      <c r="P231" s="73">
        <v>1846608</v>
      </c>
      <c r="Q231" s="73">
        <v>1846608</v>
      </c>
      <c r="R231" s="73">
        <v>1846608</v>
      </c>
      <c r="S231" s="73">
        <v>0</v>
      </c>
      <c r="T231" s="73">
        <v>5517625</v>
      </c>
      <c r="U231" s="73">
        <v>0</v>
      </c>
      <c r="V231" s="73">
        <v>5517625</v>
      </c>
      <c r="W231" s="73">
        <v>5517625</v>
      </c>
      <c r="X231" s="73">
        <v>5517625</v>
      </c>
      <c r="Y231" s="73">
        <v>0</v>
      </c>
    </row>
    <row r="232" spans="1:25" x14ac:dyDescent="0.25">
      <c r="A232" t="s">
        <v>507</v>
      </c>
      <c r="B232" s="73">
        <v>65000</v>
      </c>
      <c r="C232" s="73">
        <v>0</v>
      </c>
      <c r="D232" s="73">
        <v>65000</v>
      </c>
      <c r="E232" s="73">
        <v>62008.53</v>
      </c>
      <c r="F232" s="73">
        <v>62008.53</v>
      </c>
      <c r="G232" s="73">
        <v>2991.47</v>
      </c>
      <c r="H232" s="73">
        <v>92500</v>
      </c>
      <c r="I232" s="73">
        <v>-9500</v>
      </c>
      <c r="J232" s="73">
        <v>83000</v>
      </c>
      <c r="K232" s="73">
        <v>42713.78</v>
      </c>
      <c r="L232" s="73">
        <v>42713.78</v>
      </c>
      <c r="M232" s="73">
        <v>40286.22</v>
      </c>
      <c r="N232" s="73">
        <v>92500</v>
      </c>
      <c r="O232" s="73">
        <v>-4889.5</v>
      </c>
      <c r="P232" s="73">
        <v>87610.5</v>
      </c>
      <c r="Q232" s="73">
        <v>47144.11</v>
      </c>
      <c r="R232" s="73">
        <v>47144.11</v>
      </c>
      <c r="S232" s="73">
        <v>40466.39</v>
      </c>
      <c r="T232" s="73">
        <v>250000</v>
      </c>
      <c r="U232" s="73">
        <v>-14389.5</v>
      </c>
      <c r="V232" s="73">
        <v>235610.5</v>
      </c>
      <c r="W232" s="73">
        <v>151866.41999999998</v>
      </c>
      <c r="X232" s="73">
        <v>151866.41999999998</v>
      </c>
      <c r="Y232" s="73">
        <v>83744.08</v>
      </c>
    </row>
    <row r="233" spans="1:25" x14ac:dyDescent="0.25">
      <c r="A233" t="s">
        <v>506</v>
      </c>
      <c r="B233" s="73">
        <v>2001.44</v>
      </c>
      <c r="C233" s="73">
        <v>-54.43</v>
      </c>
      <c r="D233" s="73">
        <v>1947.01</v>
      </c>
      <c r="E233" s="73">
        <v>1736.23</v>
      </c>
      <c r="F233" s="73">
        <v>1736.23</v>
      </c>
      <c r="G233" s="73">
        <v>210.78</v>
      </c>
      <c r="H233" s="73">
        <v>5291.6</v>
      </c>
      <c r="I233" s="73">
        <v>-266</v>
      </c>
      <c r="J233" s="73">
        <v>5025.6000000000004</v>
      </c>
      <c r="K233" s="73">
        <v>3800.73</v>
      </c>
      <c r="L233" s="73">
        <v>3800.73</v>
      </c>
      <c r="M233" s="73">
        <v>1224.8699999999999</v>
      </c>
      <c r="N233" s="73">
        <v>5311.76</v>
      </c>
      <c r="O233" s="73">
        <v>0</v>
      </c>
      <c r="P233" s="73">
        <v>5311.76</v>
      </c>
      <c r="Q233" s="73">
        <v>4178.71</v>
      </c>
      <c r="R233" s="73">
        <v>4178.71</v>
      </c>
      <c r="S233" s="73">
        <v>1133.05</v>
      </c>
      <c r="T233" s="73">
        <v>12604.800000000001</v>
      </c>
      <c r="U233" s="73">
        <v>-320.43</v>
      </c>
      <c r="V233" s="73">
        <v>12284.37</v>
      </c>
      <c r="W233" s="73">
        <v>9715.67</v>
      </c>
      <c r="X233" s="73">
        <v>9715.67</v>
      </c>
      <c r="Y233" s="73">
        <v>2568.6999999999998</v>
      </c>
    </row>
    <row r="234" spans="1:25" x14ac:dyDescent="0.25">
      <c r="A234" t="s">
        <v>505</v>
      </c>
      <c r="B234" s="73">
        <v>6480</v>
      </c>
      <c r="C234" s="73">
        <v>-1944</v>
      </c>
      <c r="D234" s="73">
        <v>4536</v>
      </c>
      <c r="E234" s="73">
        <v>0</v>
      </c>
      <c r="F234" s="73">
        <v>0</v>
      </c>
      <c r="G234" s="73">
        <v>4536</v>
      </c>
      <c r="H234" s="73">
        <v>7200</v>
      </c>
      <c r="I234" s="73">
        <v>0</v>
      </c>
      <c r="J234" s="73">
        <v>7200</v>
      </c>
      <c r="K234" s="73">
        <v>3740.63</v>
      </c>
      <c r="L234" s="73">
        <v>3740.63</v>
      </c>
      <c r="M234" s="73">
        <v>3459.37</v>
      </c>
      <c r="N234" s="73">
        <v>7920</v>
      </c>
      <c r="O234" s="73">
        <v>4889.5</v>
      </c>
      <c r="P234" s="73">
        <v>12809.5</v>
      </c>
      <c r="Q234" s="73">
        <v>12809.5</v>
      </c>
      <c r="R234" s="73">
        <v>12809.5</v>
      </c>
      <c r="S234" s="73">
        <v>0</v>
      </c>
      <c r="T234" s="73">
        <v>21600</v>
      </c>
      <c r="U234" s="73">
        <v>2945.5</v>
      </c>
      <c r="V234" s="73">
        <v>24545.5</v>
      </c>
      <c r="W234" s="73">
        <v>16550.13</v>
      </c>
      <c r="X234" s="73">
        <v>16550.13</v>
      </c>
      <c r="Y234" s="73">
        <v>7995.37</v>
      </c>
    </row>
    <row r="235" spans="1:25" x14ac:dyDescent="0.25">
      <c r="A235" t="s">
        <v>504</v>
      </c>
      <c r="B235" s="73">
        <v>5000</v>
      </c>
      <c r="C235" s="73">
        <v>0</v>
      </c>
      <c r="D235" s="73">
        <v>5000</v>
      </c>
      <c r="E235" s="73">
        <v>0</v>
      </c>
      <c r="F235" s="73">
        <v>0</v>
      </c>
      <c r="G235" s="73">
        <v>5000</v>
      </c>
      <c r="T235" s="73">
        <v>5000</v>
      </c>
      <c r="U235" s="73">
        <v>0</v>
      </c>
      <c r="V235" s="73">
        <v>5000</v>
      </c>
      <c r="W235" s="73">
        <v>0</v>
      </c>
      <c r="X235" s="73">
        <v>0</v>
      </c>
      <c r="Y235" s="73">
        <v>5000</v>
      </c>
    </row>
    <row r="236" spans="1:25" x14ac:dyDescent="0.25">
      <c r="A236" t="s">
        <v>503</v>
      </c>
      <c r="B236" s="73">
        <v>140</v>
      </c>
      <c r="C236" s="73">
        <v>0</v>
      </c>
      <c r="D236" s="73">
        <v>140</v>
      </c>
      <c r="E236" s="73">
        <v>0</v>
      </c>
      <c r="F236" s="73">
        <v>0</v>
      </c>
      <c r="G236" s="73">
        <v>140</v>
      </c>
      <c r="T236" s="73">
        <v>140</v>
      </c>
      <c r="U236" s="73">
        <v>0</v>
      </c>
      <c r="V236" s="73">
        <v>140</v>
      </c>
      <c r="W236" s="73">
        <v>0</v>
      </c>
      <c r="X236" s="73">
        <v>0</v>
      </c>
      <c r="Y236" s="73">
        <v>140</v>
      </c>
    </row>
    <row r="237" spans="1:25" x14ac:dyDescent="0.25">
      <c r="A237" t="s">
        <v>502</v>
      </c>
      <c r="B237" s="73">
        <v>69733</v>
      </c>
      <c r="C237" s="73">
        <v>26264.6</v>
      </c>
      <c r="D237" s="73">
        <v>95997.6</v>
      </c>
      <c r="E237" s="73">
        <v>95997.6</v>
      </c>
      <c r="F237" s="73">
        <v>95997.6</v>
      </c>
      <c r="G237" s="73">
        <v>0</v>
      </c>
      <c r="H237" s="73">
        <v>65000</v>
      </c>
      <c r="I237" s="73">
        <v>0</v>
      </c>
      <c r="J237" s="73">
        <v>65000</v>
      </c>
      <c r="K237" s="73">
        <v>63713.120000000003</v>
      </c>
      <c r="L237" s="73">
        <v>63713.120000000003</v>
      </c>
      <c r="M237" s="73">
        <v>1286.8800000000001</v>
      </c>
      <c r="N237" s="73">
        <v>98024.9</v>
      </c>
      <c r="O237" s="73">
        <v>0</v>
      </c>
      <c r="P237" s="73">
        <v>98024.9</v>
      </c>
      <c r="Q237" s="73">
        <v>96527.89</v>
      </c>
      <c r="R237" s="73">
        <v>96527.89</v>
      </c>
      <c r="S237" s="73">
        <v>1497.01</v>
      </c>
      <c r="T237" s="73">
        <v>232757.9</v>
      </c>
      <c r="U237" s="73">
        <v>26264.6</v>
      </c>
      <c r="V237" s="73">
        <v>259022.5</v>
      </c>
      <c r="W237" s="73">
        <v>256238.61</v>
      </c>
      <c r="X237" s="73">
        <v>256238.61</v>
      </c>
      <c r="Y237" s="73">
        <v>2783.8900000000003</v>
      </c>
    </row>
    <row r="238" spans="1:25" x14ac:dyDescent="0.25">
      <c r="A238" t="s">
        <v>501</v>
      </c>
      <c r="B238" s="73">
        <v>1952.52</v>
      </c>
      <c r="C238" s="73">
        <v>735.4</v>
      </c>
      <c r="D238" s="73">
        <v>2687.92</v>
      </c>
      <c r="E238" s="73">
        <v>2687.94</v>
      </c>
      <c r="F238" s="73">
        <v>2687.94</v>
      </c>
      <c r="G238" s="73">
        <v>-0.02</v>
      </c>
      <c r="H238" s="73">
        <v>1820</v>
      </c>
      <c r="I238" s="73">
        <v>560</v>
      </c>
      <c r="J238" s="73">
        <v>2380</v>
      </c>
      <c r="K238" s="73">
        <v>1783.97</v>
      </c>
      <c r="L238" s="73">
        <v>1783.97</v>
      </c>
      <c r="M238" s="73">
        <v>596.03</v>
      </c>
      <c r="N238" s="73">
        <v>2744.7</v>
      </c>
      <c r="O238" s="73">
        <v>0</v>
      </c>
      <c r="P238" s="73">
        <v>2744.7</v>
      </c>
      <c r="Q238" s="73">
        <v>2702.78</v>
      </c>
      <c r="R238" s="73">
        <v>2702.78</v>
      </c>
      <c r="S238" s="73">
        <v>41.92</v>
      </c>
      <c r="T238" s="73">
        <v>6517.2199999999993</v>
      </c>
      <c r="U238" s="73">
        <v>1295.4000000000001</v>
      </c>
      <c r="V238" s="73">
        <v>7812.62</v>
      </c>
      <c r="W238" s="73">
        <v>7174.6900000000005</v>
      </c>
      <c r="X238" s="73">
        <v>7174.6900000000005</v>
      </c>
      <c r="Y238" s="73">
        <v>637.92999999999995</v>
      </c>
    </row>
    <row r="239" spans="1:25" x14ac:dyDescent="0.25">
      <c r="A239" t="s">
        <v>745</v>
      </c>
      <c r="B239" s="73"/>
      <c r="C239" s="73"/>
      <c r="D239" s="73"/>
      <c r="E239" s="73"/>
      <c r="F239" s="73"/>
      <c r="G239" s="73"/>
      <c r="H239" s="73">
        <v>13860</v>
      </c>
      <c r="I239" s="73">
        <v>-160</v>
      </c>
      <c r="J239" s="73">
        <v>13700</v>
      </c>
      <c r="K239" s="73">
        <v>12168.05</v>
      </c>
      <c r="L239" s="73">
        <v>12168.05</v>
      </c>
      <c r="M239" s="73">
        <v>1531.95</v>
      </c>
      <c r="N239" s="73">
        <v>18550</v>
      </c>
      <c r="O239" s="73">
        <v>0</v>
      </c>
      <c r="P239" s="73">
        <v>18550</v>
      </c>
      <c r="Q239" s="73">
        <v>13495.5</v>
      </c>
      <c r="R239" s="73">
        <v>13495.5</v>
      </c>
      <c r="S239" s="73">
        <v>5054.5</v>
      </c>
      <c r="T239" s="73">
        <v>32410</v>
      </c>
      <c r="U239" s="73">
        <v>-160</v>
      </c>
      <c r="V239" s="73">
        <v>32250</v>
      </c>
      <c r="W239" s="73">
        <v>25663.55</v>
      </c>
      <c r="X239" s="73">
        <v>25663.55</v>
      </c>
      <c r="Y239" s="73">
        <v>6586.45</v>
      </c>
    </row>
    <row r="240" spans="1:25" x14ac:dyDescent="0.25">
      <c r="A240" t="s">
        <v>746</v>
      </c>
      <c r="B240" s="73"/>
      <c r="C240" s="73"/>
      <c r="D240" s="73"/>
      <c r="E240" s="73"/>
      <c r="F240" s="73"/>
      <c r="G240" s="73"/>
      <c r="H240" s="73">
        <v>472.08</v>
      </c>
      <c r="I240" s="73">
        <v>0</v>
      </c>
      <c r="J240" s="73">
        <v>472.08</v>
      </c>
      <c r="K240" s="73">
        <v>410.71</v>
      </c>
      <c r="L240" s="73">
        <v>410.71</v>
      </c>
      <c r="M240" s="73">
        <v>61.37</v>
      </c>
      <c r="N240" s="73">
        <v>611.79999999999995</v>
      </c>
      <c r="O240" s="73">
        <v>0</v>
      </c>
      <c r="P240" s="73">
        <v>611.79999999999995</v>
      </c>
      <c r="Q240" s="73">
        <v>434.54</v>
      </c>
      <c r="R240" s="73">
        <v>434.54</v>
      </c>
      <c r="S240" s="73">
        <v>177.26</v>
      </c>
      <c r="T240" s="73">
        <v>1083.8799999999999</v>
      </c>
      <c r="U240" s="73">
        <v>0</v>
      </c>
      <c r="V240" s="73">
        <v>1083.8799999999999</v>
      </c>
      <c r="W240" s="73">
        <v>845.25</v>
      </c>
      <c r="X240" s="73">
        <v>845.25</v>
      </c>
      <c r="Y240" s="73">
        <v>238.63</v>
      </c>
    </row>
    <row r="241" spans="1:25" x14ac:dyDescent="0.25">
      <c r="A241" t="s">
        <v>747</v>
      </c>
      <c r="B241" s="73"/>
      <c r="C241" s="73"/>
      <c r="D241" s="73"/>
      <c r="E241" s="73"/>
      <c r="F241" s="73"/>
      <c r="G241" s="73"/>
      <c r="H241" s="73">
        <v>3000</v>
      </c>
      <c r="I241" s="73">
        <v>160</v>
      </c>
      <c r="J241" s="73">
        <v>3160</v>
      </c>
      <c r="K241" s="73">
        <v>2500</v>
      </c>
      <c r="L241" s="73">
        <v>2500</v>
      </c>
      <c r="M241" s="73">
        <v>660</v>
      </c>
      <c r="N241" s="73">
        <v>3300</v>
      </c>
      <c r="O241" s="73">
        <v>0</v>
      </c>
      <c r="P241" s="73">
        <v>3300</v>
      </c>
      <c r="Q241" s="73">
        <v>2024</v>
      </c>
      <c r="R241" s="73">
        <v>2024</v>
      </c>
      <c r="S241" s="73">
        <v>1276</v>
      </c>
      <c r="T241" s="73">
        <v>6300</v>
      </c>
      <c r="U241" s="73">
        <v>160</v>
      </c>
      <c r="V241" s="73">
        <v>6460</v>
      </c>
      <c r="W241" s="73">
        <v>4524</v>
      </c>
      <c r="X241" s="73">
        <v>4524</v>
      </c>
      <c r="Y241" s="73">
        <v>1936</v>
      </c>
    </row>
    <row r="242" spans="1:25" x14ac:dyDescent="0.25">
      <c r="A242" t="s">
        <v>748</v>
      </c>
      <c r="B242" s="73"/>
      <c r="C242" s="73"/>
      <c r="D242" s="73"/>
      <c r="E242" s="73"/>
      <c r="F242" s="73"/>
      <c r="G242" s="73"/>
      <c r="H242" s="73">
        <v>5471</v>
      </c>
      <c r="I242" s="73">
        <v>12800</v>
      </c>
      <c r="J242" s="73">
        <v>18271</v>
      </c>
      <c r="K242" s="73">
        <v>768.45</v>
      </c>
      <c r="L242" s="73">
        <v>768.45</v>
      </c>
      <c r="M242" s="73">
        <v>17502.55</v>
      </c>
      <c r="N242" s="73">
        <v>13000</v>
      </c>
      <c r="O242" s="73">
        <v>-750</v>
      </c>
      <c r="P242" s="73">
        <v>12250</v>
      </c>
      <c r="Q242" s="73">
        <v>1149.5999999999999</v>
      </c>
      <c r="R242" s="73">
        <v>1149.5999999999999</v>
      </c>
      <c r="S242" s="73">
        <v>11100.4</v>
      </c>
      <c r="T242" s="73">
        <v>18471</v>
      </c>
      <c r="U242" s="73">
        <v>12050</v>
      </c>
      <c r="V242" s="73">
        <v>30521</v>
      </c>
      <c r="W242" s="73">
        <v>1918.05</v>
      </c>
      <c r="X242" s="73">
        <v>1918.05</v>
      </c>
      <c r="Y242" s="73">
        <v>28602.949999999997</v>
      </c>
    </row>
    <row r="243" spans="1:25" x14ac:dyDescent="0.25">
      <c r="A243" t="s">
        <v>749</v>
      </c>
      <c r="B243" s="73"/>
      <c r="C243" s="73"/>
      <c r="D243" s="73"/>
      <c r="E243" s="73"/>
      <c r="F243" s="73"/>
      <c r="G243" s="73"/>
      <c r="H243" s="73">
        <v>153.19</v>
      </c>
      <c r="I243" s="73">
        <v>442.4</v>
      </c>
      <c r="J243" s="73">
        <v>595.59</v>
      </c>
      <c r="K243" s="73">
        <v>21.52</v>
      </c>
      <c r="L243" s="73">
        <v>21.52</v>
      </c>
      <c r="M243" s="73">
        <v>574.07000000000005</v>
      </c>
      <c r="N243" s="73">
        <v>364</v>
      </c>
      <c r="O243" s="73">
        <v>47.67</v>
      </c>
      <c r="P243" s="73">
        <v>411.67</v>
      </c>
      <c r="Q243" s="73">
        <v>32.19</v>
      </c>
      <c r="R243" s="73">
        <v>32.19</v>
      </c>
      <c r="S243" s="73">
        <v>379.48</v>
      </c>
      <c r="T243" s="73">
        <v>517.19000000000005</v>
      </c>
      <c r="U243" s="73">
        <v>490.07</v>
      </c>
      <c r="V243" s="73">
        <v>1007.26</v>
      </c>
      <c r="W243" s="73">
        <v>53.709999999999994</v>
      </c>
      <c r="X243" s="73">
        <v>53.709999999999994</v>
      </c>
      <c r="Y243" s="73">
        <v>953.55000000000007</v>
      </c>
    </row>
    <row r="244" spans="1:25" x14ac:dyDescent="0.25">
      <c r="A244" t="s">
        <v>750</v>
      </c>
      <c r="B244" s="73"/>
      <c r="C244" s="73"/>
      <c r="D244" s="73"/>
      <c r="E244" s="73"/>
      <c r="F244" s="73"/>
      <c r="G244" s="73"/>
      <c r="H244" s="73">
        <v>1900</v>
      </c>
      <c r="I244" s="73">
        <v>0</v>
      </c>
      <c r="J244" s="73">
        <v>1900</v>
      </c>
      <c r="K244" s="73">
        <v>1768.5</v>
      </c>
      <c r="L244" s="73">
        <v>1768.5</v>
      </c>
      <c r="M244" s="73">
        <v>131.5</v>
      </c>
      <c r="N244" s="73">
        <v>1400</v>
      </c>
      <c r="O244" s="73">
        <v>0</v>
      </c>
      <c r="P244" s="73">
        <v>1400</v>
      </c>
      <c r="Q244" s="73">
        <v>1234.6500000000001</v>
      </c>
      <c r="R244" s="73">
        <v>1234.6500000000001</v>
      </c>
      <c r="S244" s="73">
        <v>165.35</v>
      </c>
      <c r="T244" s="73">
        <v>3300</v>
      </c>
      <c r="U244" s="73">
        <v>0</v>
      </c>
      <c r="V244" s="73">
        <v>3300</v>
      </c>
      <c r="W244" s="73">
        <v>3003.15</v>
      </c>
      <c r="X244" s="73">
        <v>3003.15</v>
      </c>
      <c r="Y244" s="73">
        <v>296.85000000000002</v>
      </c>
    </row>
    <row r="245" spans="1:25" x14ac:dyDescent="0.25">
      <c r="A245" t="s">
        <v>751</v>
      </c>
      <c r="B245" s="73"/>
      <c r="C245" s="73"/>
      <c r="D245" s="73"/>
      <c r="E245" s="73"/>
      <c r="F245" s="73"/>
      <c r="G245" s="73"/>
      <c r="H245" s="73">
        <v>326.48</v>
      </c>
      <c r="I245" s="73">
        <v>-98</v>
      </c>
      <c r="J245" s="73">
        <v>228.48</v>
      </c>
      <c r="K245" s="73">
        <v>205.13</v>
      </c>
      <c r="L245" s="73">
        <v>205.13</v>
      </c>
      <c r="M245" s="73">
        <v>23.35</v>
      </c>
      <c r="N245" s="73">
        <v>390.88</v>
      </c>
      <c r="O245" s="73">
        <v>0</v>
      </c>
      <c r="P245" s="73">
        <v>390.88</v>
      </c>
      <c r="Q245" s="73">
        <v>298.95</v>
      </c>
      <c r="R245" s="73">
        <v>298.95</v>
      </c>
      <c r="S245" s="73">
        <v>91.93</v>
      </c>
      <c r="T245" s="73">
        <v>717.36</v>
      </c>
      <c r="U245" s="73">
        <v>-98</v>
      </c>
      <c r="V245" s="73">
        <v>619.36</v>
      </c>
      <c r="W245" s="73">
        <v>504.08</v>
      </c>
      <c r="X245" s="73">
        <v>504.08</v>
      </c>
      <c r="Y245" s="73">
        <v>115.28</v>
      </c>
    </row>
    <row r="246" spans="1:25" x14ac:dyDescent="0.25">
      <c r="A246" t="s">
        <v>752</v>
      </c>
      <c r="B246" s="73"/>
      <c r="C246" s="73"/>
      <c r="D246" s="73"/>
      <c r="E246" s="73"/>
      <c r="F246" s="73"/>
      <c r="G246" s="73"/>
      <c r="H246" s="73">
        <v>9760</v>
      </c>
      <c r="I246" s="73">
        <v>-3500</v>
      </c>
      <c r="J246" s="73">
        <v>6260</v>
      </c>
      <c r="K246" s="73">
        <v>5557.49</v>
      </c>
      <c r="L246" s="73">
        <v>5557.49</v>
      </c>
      <c r="M246" s="73">
        <v>702.51</v>
      </c>
      <c r="N246" s="73">
        <v>12560</v>
      </c>
      <c r="O246" s="73">
        <v>0</v>
      </c>
      <c r="P246" s="73">
        <v>12560</v>
      </c>
      <c r="Q246" s="73">
        <v>9442.25</v>
      </c>
      <c r="R246" s="73">
        <v>9442.25</v>
      </c>
      <c r="S246" s="73">
        <v>3117.75</v>
      </c>
      <c r="T246" s="73">
        <v>22320</v>
      </c>
      <c r="U246" s="73">
        <v>-3500</v>
      </c>
      <c r="V246" s="73">
        <v>18820</v>
      </c>
      <c r="W246" s="73">
        <v>14999.74</v>
      </c>
      <c r="X246" s="73">
        <v>14999.74</v>
      </c>
      <c r="Y246" s="73">
        <v>3820.26</v>
      </c>
    </row>
    <row r="247" spans="1:25" x14ac:dyDescent="0.25">
      <c r="A247" t="s">
        <v>753</v>
      </c>
      <c r="B247" s="73"/>
      <c r="C247" s="73"/>
      <c r="D247" s="73"/>
      <c r="E247" s="73"/>
      <c r="F247" s="73"/>
      <c r="G247" s="73"/>
      <c r="H247" s="73">
        <v>1800</v>
      </c>
      <c r="I247" s="73">
        <v>-1800</v>
      </c>
      <c r="J247" s="73">
        <v>0</v>
      </c>
      <c r="K247" s="73">
        <v>0</v>
      </c>
      <c r="L247" s="73">
        <v>0</v>
      </c>
      <c r="M247" s="73">
        <v>0</v>
      </c>
      <c r="T247" s="73">
        <v>1800</v>
      </c>
      <c r="U247" s="73">
        <v>-1800</v>
      </c>
      <c r="V247" s="73">
        <v>0</v>
      </c>
      <c r="W247" s="73">
        <v>0</v>
      </c>
      <c r="X247" s="73">
        <v>0</v>
      </c>
      <c r="Y247" s="73">
        <v>0</v>
      </c>
    </row>
    <row r="248" spans="1:25" x14ac:dyDescent="0.25">
      <c r="A248" t="s">
        <v>754</v>
      </c>
      <c r="B248" s="73"/>
      <c r="C248" s="73"/>
      <c r="D248" s="73"/>
      <c r="E248" s="73"/>
      <c r="F248" s="73"/>
      <c r="G248" s="73"/>
      <c r="H248" s="73">
        <v>50.4</v>
      </c>
      <c r="I248" s="73">
        <v>-50.4</v>
      </c>
      <c r="J248" s="73">
        <v>0</v>
      </c>
      <c r="K248" s="73">
        <v>0</v>
      </c>
      <c r="L248" s="73">
        <v>0</v>
      </c>
      <c r="M248" s="73">
        <v>0</v>
      </c>
      <c r="T248" s="73">
        <v>50.4</v>
      </c>
      <c r="U248" s="73">
        <v>-50.4</v>
      </c>
      <c r="V248" s="73">
        <v>0</v>
      </c>
      <c r="W248" s="73">
        <v>0</v>
      </c>
      <c r="X248" s="73">
        <v>0</v>
      </c>
      <c r="Y248" s="73">
        <v>0</v>
      </c>
    </row>
    <row r="249" spans="1:25" x14ac:dyDescent="0.25">
      <c r="A249" t="s">
        <v>768</v>
      </c>
      <c r="B249" s="73"/>
      <c r="C249" s="73"/>
      <c r="D249" s="73"/>
      <c r="E249" s="73"/>
      <c r="F249" s="73"/>
      <c r="G249" s="73"/>
      <c r="N249" s="73">
        <v>0</v>
      </c>
      <c r="O249" s="73">
        <v>0</v>
      </c>
      <c r="P249" s="73">
        <v>0</v>
      </c>
      <c r="Q249" s="73">
        <v>2.57</v>
      </c>
      <c r="R249" s="73">
        <v>2.57</v>
      </c>
      <c r="S249" s="73">
        <v>-2.57</v>
      </c>
      <c r="T249" s="73">
        <v>0</v>
      </c>
      <c r="U249" s="73">
        <v>0</v>
      </c>
      <c r="V249" s="73">
        <v>0</v>
      </c>
      <c r="W249" s="73">
        <v>2.57</v>
      </c>
      <c r="X249" s="73">
        <v>2.57</v>
      </c>
      <c r="Y249" s="73">
        <v>-2.57</v>
      </c>
    </row>
    <row r="250" spans="1:25" x14ac:dyDescent="0.25">
      <c r="A250" t="s">
        <v>769</v>
      </c>
      <c r="B250" s="73"/>
      <c r="C250" s="73"/>
      <c r="D250" s="73"/>
      <c r="E250" s="73"/>
      <c r="F250" s="73"/>
      <c r="G250" s="73"/>
      <c r="N250" s="73">
        <v>0</v>
      </c>
      <c r="O250" s="73">
        <v>93.82</v>
      </c>
      <c r="P250" s="73">
        <v>93.82</v>
      </c>
      <c r="Q250" s="73">
        <v>93.82</v>
      </c>
      <c r="R250" s="73">
        <v>93.82</v>
      </c>
      <c r="S250" s="73">
        <v>0</v>
      </c>
      <c r="T250" s="73">
        <v>0</v>
      </c>
      <c r="U250" s="73">
        <v>93.82</v>
      </c>
      <c r="V250" s="73">
        <v>93.82</v>
      </c>
      <c r="W250" s="73">
        <v>93.82</v>
      </c>
      <c r="X250" s="73">
        <v>93.82</v>
      </c>
      <c r="Y250" s="73">
        <v>0</v>
      </c>
    </row>
    <row r="251" spans="1:25" x14ac:dyDescent="0.25">
      <c r="A251" t="s">
        <v>770</v>
      </c>
      <c r="B251" s="73"/>
      <c r="C251" s="73"/>
      <c r="D251" s="73"/>
      <c r="E251" s="73"/>
      <c r="F251" s="73"/>
      <c r="G251" s="73"/>
      <c r="N251" s="73">
        <v>10000</v>
      </c>
      <c r="O251" s="73">
        <v>0</v>
      </c>
      <c r="P251" s="73">
        <v>10000</v>
      </c>
      <c r="Q251" s="73">
        <v>10000</v>
      </c>
      <c r="R251" s="73">
        <v>10000</v>
      </c>
      <c r="S251" s="73">
        <v>0</v>
      </c>
      <c r="T251" s="73">
        <v>10000</v>
      </c>
      <c r="U251" s="73">
        <v>0</v>
      </c>
      <c r="V251" s="73">
        <v>10000</v>
      </c>
      <c r="W251" s="73">
        <v>10000</v>
      </c>
      <c r="X251" s="73">
        <v>10000</v>
      </c>
      <c r="Y251" s="73">
        <v>0</v>
      </c>
    </row>
    <row r="252" spans="1:25" x14ac:dyDescent="0.25">
      <c r="A252" t="s">
        <v>771</v>
      </c>
      <c r="B252" s="73"/>
      <c r="C252" s="73"/>
      <c r="D252" s="73"/>
      <c r="E252" s="73"/>
      <c r="F252" s="73"/>
      <c r="G252" s="73"/>
      <c r="N252" s="73">
        <v>9510</v>
      </c>
      <c r="O252" s="73">
        <v>0</v>
      </c>
      <c r="P252" s="73">
        <v>9510</v>
      </c>
      <c r="Q252" s="73">
        <v>5585.75</v>
      </c>
      <c r="R252" s="73">
        <v>5585.75</v>
      </c>
      <c r="S252" s="73">
        <v>3924.25</v>
      </c>
      <c r="T252" s="73">
        <v>9510</v>
      </c>
      <c r="U252" s="73">
        <v>0</v>
      </c>
      <c r="V252" s="73">
        <v>9510</v>
      </c>
      <c r="W252" s="73">
        <v>5585.75</v>
      </c>
      <c r="X252" s="73">
        <v>5585.75</v>
      </c>
      <c r="Y252" s="73">
        <v>3924.25</v>
      </c>
    </row>
    <row r="253" spans="1:25" x14ac:dyDescent="0.25">
      <c r="A253" t="s">
        <v>772</v>
      </c>
      <c r="B253" s="73"/>
      <c r="C253" s="73"/>
      <c r="D253" s="73"/>
      <c r="E253" s="73"/>
      <c r="F253" s="73"/>
      <c r="G253" s="73"/>
      <c r="N253" s="73">
        <v>0</v>
      </c>
      <c r="O253" s="73">
        <v>0</v>
      </c>
      <c r="P253" s="73">
        <v>0</v>
      </c>
      <c r="Q253" s="73">
        <v>1500</v>
      </c>
      <c r="R253" s="73">
        <v>1500</v>
      </c>
      <c r="S253" s="73">
        <v>-1500</v>
      </c>
      <c r="T253" s="73">
        <v>0</v>
      </c>
      <c r="U253" s="73">
        <v>0</v>
      </c>
      <c r="V253" s="73">
        <v>0</v>
      </c>
      <c r="W253" s="73">
        <v>1500</v>
      </c>
      <c r="X253" s="73">
        <v>1500</v>
      </c>
      <c r="Y253" s="73">
        <v>-1500</v>
      </c>
    </row>
    <row r="254" spans="1:25" x14ac:dyDescent="0.25">
      <c r="A254" t="s">
        <v>773</v>
      </c>
      <c r="B254" s="73"/>
      <c r="C254" s="73"/>
      <c r="D254" s="73"/>
      <c r="E254" s="73"/>
      <c r="F254" s="73"/>
      <c r="G254" s="73"/>
      <c r="N254" s="73">
        <v>0</v>
      </c>
      <c r="O254" s="73">
        <v>1500</v>
      </c>
      <c r="P254" s="73">
        <v>1500</v>
      </c>
      <c r="Q254" s="73">
        <v>0</v>
      </c>
      <c r="R254" s="73">
        <v>0</v>
      </c>
      <c r="S254" s="73">
        <v>1500</v>
      </c>
      <c r="T254" s="73">
        <v>0</v>
      </c>
      <c r="U254" s="73">
        <v>1500</v>
      </c>
      <c r="V254" s="73">
        <v>1500</v>
      </c>
      <c r="W254" s="73">
        <v>0</v>
      </c>
      <c r="X254" s="73">
        <v>0</v>
      </c>
      <c r="Y254" s="73">
        <v>1500</v>
      </c>
    </row>
    <row r="255" spans="1:25" x14ac:dyDescent="0.25">
      <c r="A255" t="s">
        <v>774</v>
      </c>
      <c r="B255" s="73"/>
      <c r="C255" s="73"/>
      <c r="D255" s="73"/>
      <c r="E255" s="73"/>
      <c r="F255" s="73"/>
      <c r="G255" s="73"/>
      <c r="N255" s="73">
        <v>0</v>
      </c>
      <c r="O255" s="73">
        <v>0</v>
      </c>
      <c r="P255" s="73">
        <v>0</v>
      </c>
      <c r="Q255" s="73">
        <v>0</v>
      </c>
      <c r="R255" s="73">
        <v>0</v>
      </c>
      <c r="S255" s="73">
        <v>0</v>
      </c>
      <c r="T255" s="73">
        <v>0</v>
      </c>
      <c r="U255" s="73">
        <v>0</v>
      </c>
      <c r="V255" s="73">
        <v>0</v>
      </c>
      <c r="W255" s="73">
        <v>0</v>
      </c>
      <c r="X255" s="73">
        <v>0</v>
      </c>
      <c r="Y255" s="73">
        <v>0</v>
      </c>
    </row>
    <row r="256" spans="1:25" x14ac:dyDescent="0.25">
      <c r="A256" t="s">
        <v>775</v>
      </c>
      <c r="N256" s="73">
        <v>3000</v>
      </c>
      <c r="O256" s="73">
        <v>0</v>
      </c>
      <c r="P256" s="73">
        <v>3000</v>
      </c>
      <c r="Q256" s="73">
        <v>0</v>
      </c>
      <c r="R256" s="73">
        <v>0</v>
      </c>
      <c r="S256" s="73">
        <v>3000</v>
      </c>
      <c r="T256" s="73">
        <v>3000</v>
      </c>
      <c r="U256" s="73">
        <v>0</v>
      </c>
      <c r="V256" s="73">
        <v>3000</v>
      </c>
      <c r="W256" s="73">
        <v>0</v>
      </c>
      <c r="X256" s="73">
        <v>0</v>
      </c>
      <c r="Y256" s="73">
        <v>3000</v>
      </c>
    </row>
    <row r="257" spans="1:25" x14ac:dyDescent="0.25">
      <c r="A257" t="s">
        <v>776</v>
      </c>
      <c r="N257" s="73">
        <v>84</v>
      </c>
      <c r="O257" s="73">
        <v>0</v>
      </c>
      <c r="P257" s="73">
        <v>84</v>
      </c>
      <c r="Q257" s="73">
        <v>0</v>
      </c>
      <c r="R257" s="73">
        <v>0</v>
      </c>
      <c r="S257" s="73">
        <v>84</v>
      </c>
      <c r="T257" s="73">
        <v>84</v>
      </c>
      <c r="U257" s="73">
        <v>0</v>
      </c>
      <c r="V257" s="73">
        <v>84</v>
      </c>
      <c r="W257" s="73">
        <v>0</v>
      </c>
      <c r="X257" s="73">
        <v>0</v>
      </c>
      <c r="Y257" s="73">
        <v>84</v>
      </c>
    </row>
    <row r="258" spans="1:25" x14ac:dyDescent="0.25">
      <c r="A258" t="s">
        <v>777</v>
      </c>
      <c r="N258" s="73">
        <v>50000</v>
      </c>
      <c r="O258" s="73">
        <v>30000</v>
      </c>
      <c r="P258" s="73">
        <v>80000</v>
      </c>
      <c r="Q258" s="73">
        <v>76976.09</v>
      </c>
      <c r="R258" s="73">
        <v>76976.09</v>
      </c>
      <c r="S258" s="73">
        <v>3023.91</v>
      </c>
      <c r="T258" s="73">
        <v>50000</v>
      </c>
      <c r="U258" s="73">
        <v>30000</v>
      </c>
      <c r="V258" s="73">
        <v>80000</v>
      </c>
      <c r="W258" s="73">
        <v>76976.09</v>
      </c>
      <c r="X258" s="73">
        <v>76976.09</v>
      </c>
      <c r="Y258" s="73">
        <v>3023.91</v>
      </c>
    </row>
    <row r="259" spans="1:25" x14ac:dyDescent="0.25">
      <c r="A259" t="s">
        <v>778</v>
      </c>
      <c r="N259" s="73">
        <v>1400</v>
      </c>
      <c r="O259" s="73">
        <v>840</v>
      </c>
      <c r="P259" s="73">
        <v>2240</v>
      </c>
      <c r="Q259" s="73">
        <v>2155.33</v>
      </c>
      <c r="R259" s="73">
        <v>2155.33</v>
      </c>
      <c r="S259" s="73">
        <v>84.67</v>
      </c>
      <c r="T259" s="73">
        <v>1400</v>
      </c>
      <c r="U259" s="73">
        <v>840</v>
      </c>
      <c r="V259" s="73">
        <v>2240</v>
      </c>
      <c r="W259" s="73">
        <v>2155.33</v>
      </c>
      <c r="X259" s="73">
        <v>2155.33</v>
      </c>
      <c r="Y259" s="73">
        <v>84.67</v>
      </c>
    </row>
    <row r="260" spans="1:25" x14ac:dyDescent="0.25">
      <c r="A260" t="s">
        <v>227</v>
      </c>
      <c r="B260" s="76">
        <v>11516186.959999997</v>
      </c>
      <c r="C260" s="76">
        <v>3.4901859180536121E-11</v>
      </c>
      <c r="D260" s="76">
        <v>11516186.959999995</v>
      </c>
      <c r="E260" s="76">
        <v>8376474.4700000007</v>
      </c>
      <c r="F260" s="76">
        <v>8384827.7200000007</v>
      </c>
      <c r="G260" s="76">
        <v>3131359.2399999988</v>
      </c>
      <c r="H260" s="73">
        <v>10778577.529999997</v>
      </c>
      <c r="I260" s="73">
        <v>-131399.99000000005</v>
      </c>
      <c r="J260" s="73">
        <v>10647177.539999999</v>
      </c>
      <c r="K260" s="73">
        <v>9287168.8100000005</v>
      </c>
      <c r="L260" s="73">
        <v>9290540.2300000004</v>
      </c>
      <c r="M260" s="73">
        <v>1356637.3100000005</v>
      </c>
      <c r="N260" s="73">
        <v>11811541.08</v>
      </c>
      <c r="O260" s="73">
        <v>-7.2759576141834259E-12</v>
      </c>
      <c r="P260" s="73">
        <v>11811541.079999996</v>
      </c>
      <c r="Q260" s="73">
        <v>9639323.1999999974</v>
      </c>
      <c r="R260" s="73">
        <v>9643799.6899999995</v>
      </c>
      <c r="S260" s="73">
        <v>2167741.3899999992</v>
      </c>
      <c r="T260" s="73">
        <v>34106305.57</v>
      </c>
      <c r="U260" s="73">
        <v>-131399.98999999993</v>
      </c>
      <c r="V260" s="73">
        <v>33974905.579999998</v>
      </c>
      <c r="W260" s="73">
        <v>27302966.479999997</v>
      </c>
      <c r="X260" s="73">
        <v>27319167.639999997</v>
      </c>
      <c r="Y260" s="73">
        <v>6655737.9400000032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3DC7-E4FC-4C1C-A331-4F1FE53AD506}">
  <dimension ref="A3:AE294"/>
  <sheetViews>
    <sheetView workbookViewId="0">
      <selection activeCell="A20" sqref="A6:A293"/>
      <pivotSelection pane="bottomRight" showHeader="1" axis="axisRow" activeRow="19" previousRow="19" click="1" r:id="rId1">
        <pivotArea dataOnly="0" labelOnly="1" fieldPosition="0">
          <references count="1">
            <reference field="5" count="0"/>
          </references>
        </pivotArea>
      </pivotSelection>
    </sheetView>
  </sheetViews>
  <sheetFormatPr defaultRowHeight="13.2" x14ac:dyDescent="0.25"/>
  <cols>
    <col min="1" max="1" width="78" bestFit="1" customWidth="1"/>
    <col min="2" max="2" width="21.109375" style="74" bestFit="1" customWidth="1"/>
    <col min="3" max="3" width="19.5546875" style="74" bestFit="1" customWidth="1"/>
    <col min="4" max="4" width="15.5546875" style="74" bestFit="1" customWidth="1"/>
    <col min="5" max="5" width="15.109375" style="74" bestFit="1" customWidth="1"/>
    <col min="6" max="6" width="14.33203125" style="74" bestFit="1" customWidth="1"/>
    <col min="7" max="7" width="11.6640625" style="74" bestFit="1" customWidth="1"/>
    <col min="8" max="8" width="21.109375" style="74" bestFit="1" customWidth="1"/>
    <col min="9" max="9" width="19.5546875" style="74" bestFit="1" customWidth="1"/>
    <col min="10" max="10" width="15.5546875" style="74" bestFit="1" customWidth="1"/>
    <col min="11" max="11" width="15.109375" style="74" bestFit="1" customWidth="1"/>
    <col min="12" max="12" width="14.33203125" style="74" bestFit="1" customWidth="1"/>
    <col min="13" max="13" width="11.6640625" style="74" bestFit="1" customWidth="1"/>
    <col min="14" max="14" width="21.109375" style="74" bestFit="1" customWidth="1"/>
    <col min="15" max="15" width="19.5546875" style="73" bestFit="1" customWidth="1"/>
    <col min="16" max="16" width="15.5546875" style="73" bestFit="1" customWidth="1"/>
    <col min="17" max="17" width="14.109375" style="73" bestFit="1" customWidth="1"/>
    <col min="18" max="18" width="13.44140625" style="73" bestFit="1" customWidth="1"/>
    <col min="19" max="19" width="11.6640625" style="73" bestFit="1" customWidth="1"/>
    <col min="20" max="20" width="43" style="74" bestFit="1" customWidth="1"/>
    <col min="21" max="21" width="40.5546875" style="74" bestFit="1" customWidth="1"/>
    <col min="22" max="22" width="31.77734375" style="74" bestFit="1" customWidth="1"/>
    <col min="23" max="23" width="34.44140625" style="74" bestFit="1" customWidth="1"/>
    <col min="24" max="24" width="27.6640625" style="74" bestFit="1" customWidth="1"/>
    <col min="25" max="25" width="24.33203125" style="74" bestFit="1" customWidth="1"/>
    <col min="26" max="26" width="15.44140625" style="74" bestFit="1" customWidth="1"/>
    <col min="27" max="27" width="11" style="74" bestFit="1" customWidth="1"/>
    <col min="28" max="30" width="13.44140625" style="74" bestFit="1" customWidth="1"/>
    <col min="31" max="31" width="11.6640625" style="74" bestFit="1" customWidth="1"/>
  </cols>
  <sheetData>
    <row r="3" spans="1:31" s="9" customFormat="1" x14ac:dyDescent="0.25">
      <c r="B3" s="72" t="s">
        <v>228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</row>
    <row r="4" spans="1:31" s="75" customFormat="1" ht="92.4" x14ac:dyDescent="0.25">
      <c r="A4" s="9"/>
      <c r="B4" s="73">
        <v>2023</v>
      </c>
      <c r="C4" s="73"/>
      <c r="D4" s="73"/>
      <c r="E4" s="73"/>
      <c r="F4" s="73"/>
      <c r="G4" s="73"/>
      <c r="H4" s="73">
        <v>2024</v>
      </c>
      <c r="I4" s="73"/>
      <c r="J4" s="73"/>
      <c r="K4" s="73"/>
      <c r="L4" s="73"/>
      <c r="M4" s="73"/>
      <c r="N4" s="73">
        <v>2025</v>
      </c>
      <c r="O4" s="73"/>
      <c r="P4" s="73"/>
      <c r="Q4" s="73"/>
      <c r="R4" s="73"/>
      <c r="S4" s="73"/>
      <c r="T4" s="73">
        <v>2026</v>
      </c>
      <c r="U4" s="73"/>
      <c r="V4" s="73"/>
      <c r="W4" s="73"/>
      <c r="X4" s="73"/>
      <c r="Y4" s="73"/>
      <c r="Z4" s="73" t="s">
        <v>234</v>
      </c>
      <c r="AA4" s="73" t="s">
        <v>755</v>
      </c>
      <c r="AB4" s="73" t="s">
        <v>756</v>
      </c>
      <c r="AC4" s="73" t="s">
        <v>233</v>
      </c>
      <c r="AD4" s="73" t="s">
        <v>757</v>
      </c>
      <c r="AE4" s="73" t="s">
        <v>758</v>
      </c>
    </row>
    <row r="5" spans="1:31" s="67" customFormat="1" ht="52.8" x14ac:dyDescent="0.25">
      <c r="A5" s="12" t="s">
        <v>226</v>
      </c>
      <c r="B5" s="73" t="s">
        <v>235</v>
      </c>
      <c r="C5" s="73" t="s">
        <v>734</v>
      </c>
      <c r="D5" s="73" t="s">
        <v>733</v>
      </c>
      <c r="E5" s="73" t="s">
        <v>229</v>
      </c>
      <c r="F5" s="73" t="s">
        <v>732</v>
      </c>
      <c r="G5" s="73" t="s">
        <v>731</v>
      </c>
      <c r="H5" s="73" t="s">
        <v>235</v>
      </c>
      <c r="I5" s="73" t="s">
        <v>734</v>
      </c>
      <c r="J5" s="73" t="s">
        <v>733</v>
      </c>
      <c r="K5" s="73" t="s">
        <v>229</v>
      </c>
      <c r="L5" s="73" t="s">
        <v>732</v>
      </c>
      <c r="M5" s="73" t="s">
        <v>731</v>
      </c>
      <c r="N5" s="73" t="s">
        <v>235</v>
      </c>
      <c r="O5" s="73" t="s">
        <v>734</v>
      </c>
      <c r="P5" s="73" t="s">
        <v>733</v>
      </c>
      <c r="Q5" s="73" t="s">
        <v>229</v>
      </c>
      <c r="R5" s="73" t="s">
        <v>732</v>
      </c>
      <c r="S5" s="73" t="s">
        <v>731</v>
      </c>
      <c r="T5" t="s">
        <v>235</v>
      </c>
      <c r="U5" t="s">
        <v>734</v>
      </c>
      <c r="V5" t="s">
        <v>733</v>
      </c>
      <c r="W5" t="s">
        <v>229</v>
      </c>
      <c r="X5" t="s">
        <v>732</v>
      </c>
      <c r="Y5" t="s">
        <v>731</v>
      </c>
      <c r="Z5" s="73"/>
      <c r="AA5" s="73"/>
      <c r="AB5" s="73"/>
      <c r="AC5" s="73"/>
      <c r="AD5" s="73"/>
      <c r="AE5" s="73"/>
    </row>
    <row r="6" spans="1:31" x14ac:dyDescent="0.25">
      <c r="A6" s="1" t="s">
        <v>730</v>
      </c>
      <c r="B6" s="74">
        <v>11550</v>
      </c>
      <c r="C6" s="74">
        <v>0</v>
      </c>
      <c r="D6" s="74">
        <v>11550</v>
      </c>
      <c r="E6" s="74">
        <v>11437.97</v>
      </c>
      <c r="F6" s="74">
        <v>11437.97</v>
      </c>
      <c r="G6" s="74">
        <v>112.03</v>
      </c>
      <c r="H6" s="74">
        <v>11550</v>
      </c>
      <c r="I6" s="73">
        <v>-988.63</v>
      </c>
      <c r="J6" s="73">
        <v>10561.37</v>
      </c>
      <c r="K6" s="73">
        <v>9959.23</v>
      </c>
      <c r="L6" s="73">
        <v>9959.23</v>
      </c>
      <c r="M6" s="73">
        <v>602.14</v>
      </c>
      <c r="N6" s="74">
        <v>11550</v>
      </c>
      <c r="O6" s="74">
        <v>-0.08</v>
      </c>
      <c r="P6" s="74">
        <v>11549.92</v>
      </c>
      <c r="Q6" s="74">
        <v>10432.89</v>
      </c>
      <c r="R6" s="74">
        <v>10432.89</v>
      </c>
      <c r="S6" s="74">
        <v>1117.03</v>
      </c>
      <c r="T6" s="74">
        <v>11700</v>
      </c>
      <c r="U6" s="74">
        <v>99.95</v>
      </c>
      <c r="V6" s="74">
        <v>11799.95</v>
      </c>
      <c r="W6" s="74">
        <v>11472.91</v>
      </c>
      <c r="X6" s="74">
        <v>11472.91</v>
      </c>
      <c r="Y6" s="74">
        <v>327.04000000000002</v>
      </c>
      <c r="Z6" s="74">
        <v>46350</v>
      </c>
      <c r="AA6" s="74">
        <v>-888.76</v>
      </c>
      <c r="AB6" s="74">
        <v>45461.240000000005</v>
      </c>
      <c r="AC6" s="74">
        <v>43303</v>
      </c>
      <c r="AD6" s="74">
        <v>43303</v>
      </c>
      <c r="AE6" s="74">
        <v>2158.2399999999998</v>
      </c>
    </row>
    <row r="7" spans="1:31" x14ac:dyDescent="0.25">
      <c r="A7" s="1" t="s">
        <v>729</v>
      </c>
      <c r="B7" s="74">
        <v>6975.37</v>
      </c>
      <c r="C7" s="74">
        <v>0</v>
      </c>
      <c r="D7" s="74">
        <v>6975.37</v>
      </c>
      <c r="E7" s="74">
        <v>11707.23</v>
      </c>
      <c r="F7" s="74">
        <v>11707.23</v>
      </c>
      <c r="G7" s="74">
        <v>-4731.8599999999997</v>
      </c>
      <c r="H7" s="74">
        <v>7331.25</v>
      </c>
      <c r="I7" s="73">
        <v>0</v>
      </c>
      <c r="J7" s="73">
        <v>7331.25</v>
      </c>
      <c r="K7" s="73">
        <v>7253.36</v>
      </c>
      <c r="L7" s="73">
        <v>7253.36</v>
      </c>
      <c r="M7" s="73">
        <v>77.89</v>
      </c>
      <c r="N7" s="74">
        <v>7775.82</v>
      </c>
      <c r="O7" s="74">
        <v>0</v>
      </c>
      <c r="P7" s="74">
        <v>7775.82</v>
      </c>
      <c r="Q7" s="74">
        <v>7612.73</v>
      </c>
      <c r="R7" s="74">
        <v>7612.73</v>
      </c>
      <c r="S7" s="74">
        <v>163.09</v>
      </c>
      <c r="T7" s="74">
        <v>7917.49</v>
      </c>
      <c r="U7" s="74">
        <v>0</v>
      </c>
      <c r="V7" s="74">
        <v>7917.49</v>
      </c>
      <c r="W7" s="74">
        <v>7832.02</v>
      </c>
      <c r="X7" s="74">
        <v>7832.02</v>
      </c>
      <c r="Y7" s="74">
        <v>85.47</v>
      </c>
      <c r="Z7" s="74">
        <v>29999.93</v>
      </c>
      <c r="AA7" s="74">
        <v>0</v>
      </c>
      <c r="AB7" s="74">
        <v>29999.93</v>
      </c>
      <c r="AC7" s="74">
        <v>34405.339999999997</v>
      </c>
      <c r="AD7" s="74">
        <v>34405.339999999997</v>
      </c>
      <c r="AE7" s="74">
        <v>-4405.4099999999989</v>
      </c>
    </row>
    <row r="8" spans="1:31" x14ac:dyDescent="0.25">
      <c r="A8" s="1" t="s">
        <v>728</v>
      </c>
      <c r="B8" s="74">
        <v>63008</v>
      </c>
      <c r="C8" s="74">
        <v>0</v>
      </c>
      <c r="D8" s="74">
        <v>63008</v>
      </c>
      <c r="E8" s="74">
        <v>54084</v>
      </c>
      <c r="F8" s="74">
        <v>54084</v>
      </c>
      <c r="G8" s="74">
        <v>8924</v>
      </c>
      <c r="H8" s="74">
        <v>71616</v>
      </c>
      <c r="I8" s="73">
        <v>-6328.95</v>
      </c>
      <c r="J8" s="73">
        <v>65287.05</v>
      </c>
      <c r="K8" s="73">
        <v>63108.75</v>
      </c>
      <c r="L8" s="73">
        <v>63108.75</v>
      </c>
      <c r="M8" s="73">
        <v>2178.3000000000002</v>
      </c>
      <c r="N8" s="74">
        <v>76804</v>
      </c>
      <c r="O8" s="74">
        <v>-3810.04</v>
      </c>
      <c r="P8" s="74">
        <v>72993.960000000006</v>
      </c>
      <c r="Q8" s="74">
        <v>68287</v>
      </c>
      <c r="R8" s="74">
        <v>68287</v>
      </c>
      <c r="S8" s="74">
        <v>4706.96</v>
      </c>
      <c r="T8" s="74">
        <v>76608</v>
      </c>
      <c r="U8" s="74">
        <v>-3466.86</v>
      </c>
      <c r="V8" s="74">
        <v>73141.14</v>
      </c>
      <c r="W8" s="74">
        <v>70424.600000000006</v>
      </c>
      <c r="X8" s="74">
        <v>70424.600000000006</v>
      </c>
      <c r="Y8" s="74">
        <v>2716.54</v>
      </c>
      <c r="Z8" s="74">
        <v>288036</v>
      </c>
      <c r="AA8" s="74">
        <v>-13605.85</v>
      </c>
      <c r="AB8" s="74">
        <v>274430.15000000002</v>
      </c>
      <c r="AC8" s="74">
        <v>255904.35</v>
      </c>
      <c r="AD8" s="74">
        <v>255904.35</v>
      </c>
      <c r="AE8" s="74">
        <v>18525.8</v>
      </c>
    </row>
    <row r="9" spans="1:31" x14ac:dyDescent="0.25">
      <c r="A9" s="1" t="s">
        <v>727</v>
      </c>
      <c r="B9" s="74">
        <v>138848.12</v>
      </c>
      <c r="C9" s="74">
        <v>0</v>
      </c>
      <c r="D9" s="74">
        <v>138848.12</v>
      </c>
      <c r="E9" s="74">
        <v>120592.93</v>
      </c>
      <c r="F9" s="74">
        <v>120592.93</v>
      </c>
      <c r="G9" s="74">
        <v>18255.189999999999</v>
      </c>
      <c r="H9" s="74">
        <v>142949.99</v>
      </c>
      <c r="I9" s="73">
        <v>7317.58</v>
      </c>
      <c r="J9" s="73">
        <v>150267.57</v>
      </c>
      <c r="K9" s="73">
        <v>150267.57</v>
      </c>
      <c r="L9" s="73">
        <v>150267.57</v>
      </c>
      <c r="M9" s="73">
        <v>0</v>
      </c>
      <c r="N9" s="74">
        <v>153639.74</v>
      </c>
      <c r="O9" s="74">
        <v>3810.12</v>
      </c>
      <c r="P9" s="74">
        <v>157449.85999999999</v>
      </c>
      <c r="Q9" s="74">
        <v>157449.78</v>
      </c>
      <c r="R9" s="74">
        <v>157449.78</v>
      </c>
      <c r="S9" s="74">
        <v>0.08</v>
      </c>
      <c r="T9" s="74">
        <v>158745.18</v>
      </c>
      <c r="U9" s="74">
        <v>3366.91</v>
      </c>
      <c r="V9" s="74">
        <v>162112.09</v>
      </c>
      <c r="W9" s="74">
        <v>162102.20000000001</v>
      </c>
      <c r="X9" s="74">
        <v>162102.20000000001</v>
      </c>
      <c r="Y9" s="74">
        <v>9.89</v>
      </c>
      <c r="Z9" s="74">
        <v>594183.03</v>
      </c>
      <c r="AA9" s="74">
        <v>14494.61</v>
      </c>
      <c r="AB9" s="74">
        <v>608677.64</v>
      </c>
      <c r="AC9" s="74">
        <v>590412.48</v>
      </c>
      <c r="AD9" s="74">
        <v>590412.48</v>
      </c>
      <c r="AE9" s="74">
        <v>18265.16</v>
      </c>
    </row>
    <row r="10" spans="1:31" x14ac:dyDescent="0.25">
      <c r="A10" s="1" t="s">
        <v>726</v>
      </c>
      <c r="B10" s="74">
        <v>40000</v>
      </c>
      <c r="C10" s="74">
        <v>19999.999999999996</v>
      </c>
      <c r="D10" s="74">
        <v>60000</v>
      </c>
      <c r="E10" s="74">
        <v>52702.559999999998</v>
      </c>
      <c r="F10" s="74">
        <v>52702.559999999998</v>
      </c>
      <c r="G10" s="74">
        <v>7297.44</v>
      </c>
      <c r="H10" s="74">
        <v>5000</v>
      </c>
      <c r="I10" s="73">
        <v>0</v>
      </c>
      <c r="J10" s="73">
        <v>5000</v>
      </c>
      <c r="K10" s="73">
        <v>2319.59</v>
      </c>
      <c r="L10" s="73">
        <v>2319.59</v>
      </c>
      <c r="M10" s="73">
        <v>2680.41</v>
      </c>
      <c r="N10" s="74">
        <v>35000</v>
      </c>
      <c r="O10" s="74">
        <v>0</v>
      </c>
      <c r="P10" s="74">
        <v>35000</v>
      </c>
      <c r="Q10" s="74">
        <v>30934.16</v>
      </c>
      <c r="R10" s="74">
        <v>30934.16</v>
      </c>
      <c r="S10" s="74">
        <v>4065.84</v>
      </c>
      <c r="T10" s="74">
        <v>5000</v>
      </c>
      <c r="U10" s="74">
        <v>3500</v>
      </c>
      <c r="V10" s="74">
        <v>8500</v>
      </c>
      <c r="W10" s="74">
        <v>7040.6</v>
      </c>
      <c r="X10" s="74">
        <v>7040.6</v>
      </c>
      <c r="Y10" s="74">
        <v>1459.4</v>
      </c>
      <c r="Z10" s="74">
        <v>85000</v>
      </c>
      <c r="AA10" s="74">
        <v>23499.999999999996</v>
      </c>
      <c r="AB10" s="74">
        <v>108500</v>
      </c>
      <c r="AC10" s="74">
        <v>92996.91</v>
      </c>
      <c r="AD10" s="74">
        <v>92996.91</v>
      </c>
      <c r="AE10" s="74">
        <v>15503.089999999998</v>
      </c>
    </row>
    <row r="11" spans="1:31" x14ac:dyDescent="0.25">
      <c r="A11" s="1" t="s">
        <v>725</v>
      </c>
      <c r="B11" s="74">
        <v>1120</v>
      </c>
      <c r="C11" s="74">
        <v>136.19</v>
      </c>
      <c r="D11" s="74">
        <v>1256.19</v>
      </c>
      <c r="E11" s="74">
        <v>1475.67</v>
      </c>
      <c r="F11" s="74">
        <v>1475.67</v>
      </c>
      <c r="G11" s="74">
        <v>-219.48</v>
      </c>
      <c r="H11" s="74">
        <v>140</v>
      </c>
      <c r="I11" s="73">
        <v>0</v>
      </c>
      <c r="J11" s="73">
        <v>140</v>
      </c>
      <c r="K11" s="73">
        <v>64.95</v>
      </c>
      <c r="L11" s="73">
        <v>64.95</v>
      </c>
      <c r="M11" s="73">
        <v>75.05</v>
      </c>
      <c r="N11" s="74">
        <v>980</v>
      </c>
      <c r="O11" s="74">
        <v>0</v>
      </c>
      <c r="P11" s="74">
        <v>980</v>
      </c>
      <c r="Q11" s="74">
        <v>866.15</v>
      </c>
      <c r="R11" s="74">
        <v>866.15</v>
      </c>
      <c r="S11" s="74">
        <v>113.85</v>
      </c>
      <c r="T11" s="74">
        <v>140</v>
      </c>
      <c r="U11" s="74">
        <v>305.06</v>
      </c>
      <c r="V11" s="74">
        <v>445.06</v>
      </c>
      <c r="W11" s="74">
        <v>381.87</v>
      </c>
      <c r="X11" s="74">
        <v>381.87</v>
      </c>
      <c r="Y11" s="74">
        <v>63.19</v>
      </c>
      <c r="Z11" s="74">
        <v>2380</v>
      </c>
      <c r="AA11" s="74">
        <v>441.25</v>
      </c>
      <c r="AB11" s="74">
        <v>2821.25</v>
      </c>
      <c r="AC11" s="74">
        <v>2788.64</v>
      </c>
      <c r="AD11" s="74">
        <v>2788.64</v>
      </c>
      <c r="AE11" s="74">
        <v>32.609999999999985</v>
      </c>
    </row>
    <row r="12" spans="1:31" x14ac:dyDescent="0.25">
      <c r="A12" s="1" t="s">
        <v>724</v>
      </c>
      <c r="B12" s="74">
        <v>145200</v>
      </c>
      <c r="C12" s="74">
        <v>0</v>
      </c>
      <c r="D12" s="74">
        <v>145200</v>
      </c>
      <c r="E12" s="74">
        <v>64918.369999999995</v>
      </c>
      <c r="F12" s="74">
        <v>64918.369999999995</v>
      </c>
      <c r="G12" s="74">
        <v>80281.63</v>
      </c>
      <c r="H12" s="74">
        <v>103100</v>
      </c>
      <c r="I12" s="73">
        <v>0</v>
      </c>
      <c r="J12" s="73">
        <v>103100</v>
      </c>
      <c r="K12" s="73">
        <v>103100</v>
      </c>
      <c r="L12" s="73">
        <v>103100</v>
      </c>
      <c r="M12" s="73">
        <v>0</v>
      </c>
      <c r="N12" s="74">
        <v>115000</v>
      </c>
      <c r="O12" s="74">
        <v>0</v>
      </c>
      <c r="P12" s="74">
        <v>115000</v>
      </c>
      <c r="Q12" s="74">
        <v>115000</v>
      </c>
      <c r="R12" s="74">
        <v>115000</v>
      </c>
      <c r="S12" s="74">
        <v>0</v>
      </c>
      <c r="T12" s="74">
        <v>100000</v>
      </c>
      <c r="U12" s="74">
        <v>0</v>
      </c>
      <c r="V12" s="74">
        <v>100000</v>
      </c>
      <c r="W12" s="74">
        <v>91005.47</v>
      </c>
      <c r="X12" s="74">
        <v>91005.47</v>
      </c>
      <c r="Y12" s="74">
        <v>8994.5300000000007</v>
      </c>
      <c r="Z12" s="74">
        <v>463300</v>
      </c>
      <c r="AA12" s="74">
        <v>0</v>
      </c>
      <c r="AB12" s="74">
        <v>463300</v>
      </c>
      <c r="AC12" s="74">
        <v>374023.83999999997</v>
      </c>
      <c r="AD12" s="74">
        <v>374023.83999999997</v>
      </c>
      <c r="AE12" s="74">
        <v>89276.160000000003</v>
      </c>
    </row>
    <row r="13" spans="1:31" x14ac:dyDescent="0.25">
      <c r="A13" s="1" t="s">
        <v>723</v>
      </c>
      <c r="B13" s="74">
        <v>4065.6</v>
      </c>
      <c r="C13" s="74">
        <v>0</v>
      </c>
      <c r="D13" s="74">
        <v>4065.6</v>
      </c>
      <c r="E13" s="74">
        <v>1817.7</v>
      </c>
      <c r="F13" s="74">
        <v>1817.7</v>
      </c>
      <c r="G13" s="74">
        <v>2247.9</v>
      </c>
      <c r="H13" s="74">
        <v>2886.8</v>
      </c>
      <c r="I13" s="73">
        <v>0</v>
      </c>
      <c r="J13" s="73">
        <v>2886.8</v>
      </c>
      <c r="K13" s="73">
        <v>2886.8</v>
      </c>
      <c r="L13" s="73">
        <v>2886.8</v>
      </c>
      <c r="M13" s="73">
        <v>0</v>
      </c>
      <c r="N13" s="74">
        <v>3220</v>
      </c>
      <c r="O13" s="74">
        <v>0</v>
      </c>
      <c r="P13" s="74">
        <v>3220</v>
      </c>
      <c r="Q13" s="74">
        <v>3220.01</v>
      </c>
      <c r="R13" s="74">
        <v>3220.01</v>
      </c>
      <c r="S13" s="74">
        <v>-0.01</v>
      </c>
      <c r="T13" s="74">
        <v>2800</v>
      </c>
      <c r="U13" s="74">
        <v>0</v>
      </c>
      <c r="V13" s="74">
        <v>2800</v>
      </c>
      <c r="W13" s="74">
        <v>2548.15</v>
      </c>
      <c r="X13" s="74">
        <v>2548.15</v>
      </c>
      <c r="Y13" s="74">
        <v>251.85</v>
      </c>
      <c r="Z13" s="74">
        <v>12972.4</v>
      </c>
      <c r="AA13" s="74">
        <v>0</v>
      </c>
      <c r="AB13" s="74">
        <v>12972.4</v>
      </c>
      <c r="AC13" s="74">
        <v>10472.66</v>
      </c>
      <c r="AD13" s="74">
        <v>10472.66</v>
      </c>
      <c r="AE13" s="74">
        <v>2499.7399999999998</v>
      </c>
    </row>
    <row r="14" spans="1:31" x14ac:dyDescent="0.25">
      <c r="A14" s="1" t="s">
        <v>722</v>
      </c>
      <c r="H14" s="74">
        <v>200000</v>
      </c>
      <c r="I14" s="73">
        <v>0</v>
      </c>
      <c r="J14" s="73">
        <v>200000</v>
      </c>
      <c r="K14" s="73">
        <v>0</v>
      </c>
      <c r="L14" s="73">
        <v>0</v>
      </c>
      <c r="M14" s="73">
        <v>200000</v>
      </c>
      <c r="N14" s="74">
        <v>200000</v>
      </c>
      <c r="O14" s="74">
        <v>0</v>
      </c>
      <c r="P14" s="74">
        <v>200000</v>
      </c>
      <c r="Q14" s="74">
        <v>0</v>
      </c>
      <c r="R14" s="74">
        <v>0</v>
      </c>
      <c r="S14" s="74">
        <v>200000</v>
      </c>
      <c r="T14" s="74">
        <v>200000</v>
      </c>
      <c r="U14" s="74">
        <v>-68522</v>
      </c>
      <c r="V14" s="74">
        <v>131478</v>
      </c>
      <c r="W14" s="74">
        <v>0</v>
      </c>
      <c r="X14" s="74">
        <v>0</v>
      </c>
      <c r="Y14" s="74">
        <v>131478</v>
      </c>
      <c r="Z14" s="74">
        <v>600000</v>
      </c>
      <c r="AA14" s="74">
        <v>-68522</v>
      </c>
      <c r="AB14" s="74">
        <v>531478</v>
      </c>
      <c r="AC14" s="74">
        <v>0</v>
      </c>
      <c r="AD14" s="74">
        <v>0</v>
      </c>
      <c r="AE14" s="74">
        <v>531478</v>
      </c>
    </row>
    <row r="15" spans="1:31" x14ac:dyDescent="0.25">
      <c r="A15" s="1" t="s">
        <v>721</v>
      </c>
      <c r="B15" s="74">
        <v>0</v>
      </c>
      <c r="C15" s="74">
        <v>0</v>
      </c>
      <c r="D15" s="74">
        <v>0</v>
      </c>
      <c r="E15" s="74">
        <v>7.0000000000000007E-2</v>
      </c>
      <c r="F15" s="74">
        <v>7.0000000000000007E-2</v>
      </c>
      <c r="G15" s="74">
        <v>-7.0000000000000007E-2</v>
      </c>
      <c r="H15" s="74">
        <v>5600</v>
      </c>
      <c r="I15" s="73">
        <v>0</v>
      </c>
      <c r="J15" s="73">
        <v>5600</v>
      </c>
      <c r="K15" s="73">
        <v>0</v>
      </c>
      <c r="L15" s="73">
        <v>0</v>
      </c>
      <c r="M15" s="73">
        <v>5600</v>
      </c>
      <c r="N15" s="74">
        <v>5600</v>
      </c>
      <c r="O15" s="74">
        <v>0</v>
      </c>
      <c r="P15" s="74">
        <v>5600</v>
      </c>
      <c r="Q15" s="74">
        <v>0</v>
      </c>
      <c r="R15" s="74">
        <v>0</v>
      </c>
      <c r="S15" s="74">
        <v>5600</v>
      </c>
      <c r="T15" s="74">
        <v>5600</v>
      </c>
      <c r="U15" s="74">
        <v>-1918.62</v>
      </c>
      <c r="V15" s="74">
        <v>3681.38</v>
      </c>
      <c r="W15" s="74">
        <v>0</v>
      </c>
      <c r="X15" s="74">
        <v>0</v>
      </c>
      <c r="Y15" s="74">
        <v>3681.38</v>
      </c>
      <c r="Z15" s="74">
        <v>16800</v>
      </c>
      <c r="AA15" s="74">
        <v>-1918.62</v>
      </c>
      <c r="AB15" s="74">
        <v>14881.380000000001</v>
      </c>
      <c r="AC15" s="74">
        <v>7.0000000000000007E-2</v>
      </c>
      <c r="AD15" s="74">
        <v>7.0000000000000007E-2</v>
      </c>
      <c r="AE15" s="74">
        <v>14881.310000000001</v>
      </c>
    </row>
    <row r="16" spans="1:31" x14ac:dyDescent="0.25">
      <c r="A16" s="1" t="s">
        <v>720</v>
      </c>
      <c r="B16" s="74">
        <v>0</v>
      </c>
      <c r="C16" s="74">
        <v>3000</v>
      </c>
      <c r="D16" s="74">
        <v>3000</v>
      </c>
      <c r="E16" s="74">
        <v>2254</v>
      </c>
      <c r="F16" s="74">
        <v>2254</v>
      </c>
      <c r="G16" s="74">
        <v>746</v>
      </c>
      <c r="H16" s="74">
        <v>0</v>
      </c>
      <c r="I16" s="73">
        <v>50.75</v>
      </c>
      <c r="J16" s="73">
        <v>50.75</v>
      </c>
      <c r="K16" s="73">
        <v>96</v>
      </c>
      <c r="L16" s="73">
        <v>96</v>
      </c>
      <c r="M16" s="73">
        <v>-45.25</v>
      </c>
      <c r="N16" s="74">
        <v>5000</v>
      </c>
      <c r="O16" s="74">
        <v>-2626.24</v>
      </c>
      <c r="P16" s="74">
        <v>2373.7600000000002</v>
      </c>
      <c r="Q16" s="74">
        <v>233.75</v>
      </c>
      <c r="R16" s="74">
        <v>233.75</v>
      </c>
      <c r="S16" s="74">
        <v>2140.0100000000002</v>
      </c>
      <c r="T16" s="74">
        <v>5000</v>
      </c>
      <c r="U16" s="74">
        <v>0</v>
      </c>
      <c r="V16" s="74">
        <v>5000</v>
      </c>
      <c r="W16" s="74">
        <v>95.3</v>
      </c>
      <c r="X16" s="74">
        <v>95.3</v>
      </c>
      <c r="Y16" s="74">
        <v>4904.7</v>
      </c>
      <c r="Z16" s="74">
        <v>10000</v>
      </c>
      <c r="AA16" s="74">
        <v>424.51000000000022</v>
      </c>
      <c r="AB16" s="74">
        <v>10424.51</v>
      </c>
      <c r="AC16" s="74">
        <v>2679.05</v>
      </c>
      <c r="AD16" s="74">
        <v>2679.05</v>
      </c>
      <c r="AE16" s="74">
        <v>7745.46</v>
      </c>
    </row>
    <row r="17" spans="1:31" x14ac:dyDescent="0.25">
      <c r="A17" s="1" t="s">
        <v>719</v>
      </c>
      <c r="B17" s="74">
        <v>147.84</v>
      </c>
      <c r="C17" s="74">
        <v>84</v>
      </c>
      <c r="D17" s="74">
        <v>231.84</v>
      </c>
      <c r="E17" s="74">
        <v>163.07</v>
      </c>
      <c r="F17" s="74">
        <v>163.07</v>
      </c>
      <c r="G17" s="74">
        <v>68.77</v>
      </c>
      <c r="H17" s="74">
        <v>268.8</v>
      </c>
      <c r="I17" s="73">
        <v>0</v>
      </c>
      <c r="J17" s="73">
        <v>268.8</v>
      </c>
      <c r="K17" s="73">
        <v>41.33</v>
      </c>
      <c r="L17" s="73">
        <v>41.33</v>
      </c>
      <c r="M17" s="73">
        <v>227.47</v>
      </c>
      <c r="N17" s="74">
        <v>408.8</v>
      </c>
      <c r="O17" s="74">
        <v>0</v>
      </c>
      <c r="P17" s="74">
        <v>408.8</v>
      </c>
      <c r="Q17" s="74">
        <v>116.23</v>
      </c>
      <c r="R17" s="74">
        <v>116.23</v>
      </c>
      <c r="S17" s="74">
        <v>292.57</v>
      </c>
      <c r="T17" s="74">
        <v>408.8</v>
      </c>
      <c r="U17" s="74">
        <v>0</v>
      </c>
      <c r="V17" s="74">
        <v>408.8</v>
      </c>
      <c r="W17" s="74">
        <v>23.25</v>
      </c>
      <c r="X17" s="74">
        <v>23.25</v>
      </c>
      <c r="Y17" s="74">
        <v>385.55</v>
      </c>
      <c r="Z17" s="74">
        <v>1234.24</v>
      </c>
      <c r="AA17" s="74">
        <v>84</v>
      </c>
      <c r="AB17" s="74">
        <v>1318.24</v>
      </c>
      <c r="AC17" s="74">
        <v>343.88</v>
      </c>
      <c r="AD17" s="74">
        <v>343.88</v>
      </c>
      <c r="AE17" s="74">
        <v>974.3599999999999</v>
      </c>
    </row>
    <row r="18" spans="1:31" x14ac:dyDescent="0.25">
      <c r="A18" s="1" t="s">
        <v>718</v>
      </c>
      <c r="B18" s="74">
        <v>5280</v>
      </c>
      <c r="C18" s="74">
        <v>0</v>
      </c>
      <c r="D18" s="74">
        <v>5280</v>
      </c>
      <c r="E18" s="74">
        <v>3570</v>
      </c>
      <c r="F18" s="74">
        <v>3570</v>
      </c>
      <c r="G18" s="74">
        <v>1710</v>
      </c>
      <c r="H18" s="74">
        <v>9600</v>
      </c>
      <c r="I18" s="73">
        <v>-50.75</v>
      </c>
      <c r="J18" s="73">
        <v>9549.25</v>
      </c>
      <c r="K18" s="73">
        <v>1380</v>
      </c>
      <c r="L18" s="73">
        <v>1380</v>
      </c>
      <c r="M18" s="73">
        <v>8169.25</v>
      </c>
      <c r="N18" s="74">
        <v>9600</v>
      </c>
      <c r="O18" s="74">
        <v>0</v>
      </c>
      <c r="P18" s="74">
        <v>9600</v>
      </c>
      <c r="Q18" s="74">
        <v>1291</v>
      </c>
      <c r="R18" s="74">
        <v>1291</v>
      </c>
      <c r="S18" s="74">
        <v>8309</v>
      </c>
      <c r="T18" s="74">
        <v>9600</v>
      </c>
      <c r="U18" s="74">
        <v>0</v>
      </c>
      <c r="V18" s="74">
        <v>9600</v>
      </c>
      <c r="W18" s="74">
        <v>735</v>
      </c>
      <c r="X18" s="74">
        <v>735</v>
      </c>
      <c r="Y18" s="74">
        <v>8865</v>
      </c>
      <c r="Z18" s="74">
        <v>34080</v>
      </c>
      <c r="AA18" s="74">
        <v>-50.75</v>
      </c>
      <c r="AB18" s="74">
        <v>34029.25</v>
      </c>
      <c r="AC18" s="74">
        <v>6976</v>
      </c>
      <c r="AD18" s="74">
        <v>6976</v>
      </c>
      <c r="AE18" s="74">
        <v>27053.25</v>
      </c>
    </row>
    <row r="19" spans="1:31" x14ac:dyDescent="0.25">
      <c r="A19" s="1" t="s">
        <v>717</v>
      </c>
      <c r="B19" s="74">
        <v>10000</v>
      </c>
      <c r="C19" s="74">
        <v>-6000</v>
      </c>
      <c r="D19" s="74">
        <v>4000</v>
      </c>
      <c r="E19" s="74">
        <v>4000</v>
      </c>
      <c r="F19" s="74">
        <v>4000</v>
      </c>
      <c r="G19" s="74">
        <v>0</v>
      </c>
      <c r="H19" s="74">
        <v>10000</v>
      </c>
      <c r="I19" s="73">
        <v>0</v>
      </c>
      <c r="J19" s="73">
        <v>10000</v>
      </c>
      <c r="K19" s="73">
        <v>0</v>
      </c>
      <c r="L19" s="73">
        <v>0</v>
      </c>
      <c r="M19" s="73">
        <v>10000</v>
      </c>
      <c r="N19" s="74">
        <v>10000</v>
      </c>
      <c r="O19" s="74">
        <v>0</v>
      </c>
      <c r="P19" s="74">
        <v>10000</v>
      </c>
      <c r="Q19" s="74">
        <v>525</v>
      </c>
      <c r="R19" s="74">
        <v>525</v>
      </c>
      <c r="S19" s="74">
        <v>9475</v>
      </c>
      <c r="T19" s="74">
        <v>10000</v>
      </c>
      <c r="U19" s="74">
        <v>0</v>
      </c>
      <c r="V19" s="74">
        <v>10000</v>
      </c>
      <c r="W19" s="74">
        <v>495</v>
      </c>
      <c r="X19" s="74">
        <v>495</v>
      </c>
      <c r="Y19" s="74">
        <v>9505</v>
      </c>
      <c r="Z19" s="74">
        <v>40000</v>
      </c>
      <c r="AA19" s="74">
        <v>-6000</v>
      </c>
      <c r="AB19" s="74">
        <v>34000</v>
      </c>
      <c r="AC19" s="74">
        <v>5020</v>
      </c>
      <c r="AD19" s="74">
        <v>5020</v>
      </c>
      <c r="AE19" s="74">
        <v>28980</v>
      </c>
    </row>
    <row r="20" spans="1:31" x14ac:dyDescent="0.25">
      <c r="A20" s="1" t="s">
        <v>716</v>
      </c>
      <c r="B20" s="74">
        <v>280</v>
      </c>
      <c r="C20" s="74">
        <v>-168</v>
      </c>
      <c r="D20" s="74">
        <v>112</v>
      </c>
      <c r="E20" s="74">
        <v>112</v>
      </c>
      <c r="F20" s="74">
        <v>112</v>
      </c>
      <c r="G20" s="74">
        <v>0</v>
      </c>
      <c r="H20" s="74">
        <v>280</v>
      </c>
      <c r="I20" s="73">
        <v>0</v>
      </c>
      <c r="J20" s="73">
        <v>280</v>
      </c>
      <c r="K20" s="73">
        <v>0</v>
      </c>
      <c r="L20" s="73">
        <v>0</v>
      </c>
      <c r="M20" s="73">
        <v>280</v>
      </c>
      <c r="N20" s="74">
        <v>280</v>
      </c>
      <c r="O20" s="74">
        <v>0</v>
      </c>
      <c r="P20" s="74">
        <v>280</v>
      </c>
      <c r="Q20" s="74">
        <v>14.7</v>
      </c>
      <c r="R20" s="74">
        <v>14.7</v>
      </c>
      <c r="S20" s="74">
        <v>265.3</v>
      </c>
      <c r="T20" s="74">
        <v>280</v>
      </c>
      <c r="U20" s="74">
        <v>0</v>
      </c>
      <c r="V20" s="74">
        <v>280</v>
      </c>
      <c r="W20" s="74">
        <v>13.86</v>
      </c>
      <c r="X20" s="74">
        <v>13.86</v>
      </c>
      <c r="Y20" s="74">
        <v>266.14</v>
      </c>
      <c r="Z20" s="74">
        <v>1120</v>
      </c>
      <c r="AA20" s="74">
        <v>-168</v>
      </c>
      <c r="AB20" s="74">
        <v>952</v>
      </c>
      <c r="AC20" s="74">
        <v>140.56</v>
      </c>
      <c r="AD20" s="74">
        <v>140.56</v>
      </c>
      <c r="AE20" s="74">
        <v>811.43999999999994</v>
      </c>
    </row>
    <row r="21" spans="1:31" x14ac:dyDescent="0.25">
      <c r="A21" s="1" t="s">
        <v>714</v>
      </c>
      <c r="B21" s="74">
        <v>1000</v>
      </c>
      <c r="C21" s="74">
        <v>3000</v>
      </c>
      <c r="D21" s="74">
        <v>4000</v>
      </c>
      <c r="E21" s="74">
        <v>4011.59</v>
      </c>
      <c r="F21" s="74">
        <v>4011.59</v>
      </c>
      <c r="G21" s="74">
        <v>-11.59</v>
      </c>
      <c r="H21" s="74">
        <v>1000</v>
      </c>
      <c r="I21" s="73">
        <v>0</v>
      </c>
      <c r="J21" s="73">
        <v>1000</v>
      </c>
      <c r="K21" s="73">
        <v>320.18</v>
      </c>
      <c r="L21" s="73">
        <v>320.18</v>
      </c>
      <c r="M21" s="73">
        <v>679.82</v>
      </c>
      <c r="N21" s="74">
        <v>10000</v>
      </c>
      <c r="O21" s="74">
        <v>0</v>
      </c>
      <c r="P21" s="74">
        <v>10000</v>
      </c>
      <c r="Q21" s="74">
        <v>0</v>
      </c>
      <c r="R21" s="74">
        <v>0</v>
      </c>
      <c r="S21" s="74">
        <v>10000</v>
      </c>
      <c r="T21" s="74">
        <v>10000</v>
      </c>
      <c r="U21" s="74">
        <v>0</v>
      </c>
      <c r="V21" s="74">
        <v>10000</v>
      </c>
      <c r="W21" s="74">
        <v>4555.49</v>
      </c>
      <c r="X21" s="74">
        <v>4555.49</v>
      </c>
      <c r="Y21" s="74">
        <v>5444.51</v>
      </c>
      <c r="Z21" s="74">
        <v>22000</v>
      </c>
      <c r="AA21" s="74">
        <v>3000</v>
      </c>
      <c r="AB21" s="74">
        <v>25000</v>
      </c>
      <c r="AC21" s="74">
        <v>8887.26</v>
      </c>
      <c r="AD21" s="74">
        <v>8887.26</v>
      </c>
      <c r="AE21" s="74">
        <v>16112.74</v>
      </c>
    </row>
    <row r="22" spans="1:31" x14ac:dyDescent="0.25">
      <c r="A22" s="1" t="s">
        <v>713</v>
      </c>
      <c r="B22" s="74">
        <v>28</v>
      </c>
      <c r="C22" s="74">
        <v>84</v>
      </c>
      <c r="D22" s="74">
        <v>112</v>
      </c>
      <c r="E22" s="74">
        <v>112.32</v>
      </c>
      <c r="F22" s="74">
        <v>112.32</v>
      </c>
      <c r="G22" s="74">
        <v>-0.32</v>
      </c>
      <c r="H22" s="74">
        <v>28</v>
      </c>
      <c r="I22" s="73">
        <v>0</v>
      </c>
      <c r="J22" s="73">
        <v>28</v>
      </c>
      <c r="K22" s="73">
        <v>8.9700000000000006</v>
      </c>
      <c r="L22" s="73">
        <v>8.9700000000000006</v>
      </c>
      <c r="M22" s="73">
        <v>19.03</v>
      </c>
      <c r="N22" s="74">
        <v>280</v>
      </c>
      <c r="O22" s="74">
        <v>0</v>
      </c>
      <c r="P22" s="74">
        <v>280</v>
      </c>
      <c r="Q22" s="74">
        <v>0</v>
      </c>
      <c r="R22" s="74">
        <v>0</v>
      </c>
      <c r="S22" s="74">
        <v>280</v>
      </c>
      <c r="T22" s="74">
        <v>280</v>
      </c>
      <c r="U22" s="74">
        <v>0</v>
      </c>
      <c r="V22" s="74">
        <v>280</v>
      </c>
      <c r="W22" s="74">
        <v>127.55</v>
      </c>
      <c r="X22" s="74">
        <v>127.55</v>
      </c>
      <c r="Y22" s="74">
        <v>152.44999999999999</v>
      </c>
      <c r="Z22" s="74">
        <v>616</v>
      </c>
      <c r="AA22" s="74">
        <v>84</v>
      </c>
      <c r="AB22" s="74">
        <v>700</v>
      </c>
      <c r="AC22" s="74">
        <v>248.83999999999997</v>
      </c>
      <c r="AD22" s="74">
        <v>248.83999999999997</v>
      </c>
      <c r="AE22" s="74">
        <v>451.15999999999997</v>
      </c>
    </row>
    <row r="23" spans="1:31" x14ac:dyDescent="0.25">
      <c r="A23" s="1" t="s">
        <v>712</v>
      </c>
      <c r="B23" s="74">
        <v>0</v>
      </c>
      <c r="C23" s="74">
        <v>0</v>
      </c>
      <c r="D23" s="74">
        <v>0</v>
      </c>
      <c r="E23" s="74">
        <v>321.72000000000003</v>
      </c>
      <c r="F23" s="74">
        <v>321.72000000000003</v>
      </c>
      <c r="G23" s="74">
        <v>-321.72000000000003</v>
      </c>
      <c r="H23" s="74">
        <v>5000</v>
      </c>
      <c r="I23" s="73">
        <v>0</v>
      </c>
      <c r="J23" s="73">
        <v>5000</v>
      </c>
      <c r="K23" s="73">
        <v>107.3</v>
      </c>
      <c r="L23" s="73">
        <v>107.3</v>
      </c>
      <c r="M23" s="73">
        <v>4892.7</v>
      </c>
      <c r="N23" s="74">
        <v>4630</v>
      </c>
      <c r="O23" s="74">
        <v>0</v>
      </c>
      <c r="P23" s="74">
        <v>4630</v>
      </c>
      <c r="Q23" s="74">
        <v>56.55</v>
      </c>
      <c r="R23" s="74">
        <v>56.55</v>
      </c>
      <c r="S23" s="74">
        <v>4573.45</v>
      </c>
      <c r="T23" s="74">
        <v>1883</v>
      </c>
      <c r="U23" s="74">
        <v>0</v>
      </c>
      <c r="V23" s="74">
        <v>1883</v>
      </c>
      <c r="W23" s="74">
        <v>184.15</v>
      </c>
      <c r="X23" s="74">
        <v>184.15</v>
      </c>
      <c r="Y23" s="74">
        <v>1698.85</v>
      </c>
      <c r="Z23" s="74">
        <v>11513</v>
      </c>
      <c r="AA23" s="74">
        <v>0</v>
      </c>
      <c r="AB23" s="74">
        <v>11513</v>
      </c>
      <c r="AC23" s="74">
        <v>669.72</v>
      </c>
      <c r="AD23" s="74">
        <v>669.72</v>
      </c>
      <c r="AE23" s="74">
        <v>10843.28</v>
      </c>
    </row>
    <row r="24" spans="1:31" x14ac:dyDescent="0.25">
      <c r="A24" s="1" t="s">
        <v>711</v>
      </c>
      <c r="B24" s="74">
        <v>0</v>
      </c>
      <c r="C24" s="74">
        <v>0</v>
      </c>
      <c r="D24" s="74">
        <v>0</v>
      </c>
      <c r="E24" s="74">
        <v>9.01</v>
      </c>
      <c r="F24" s="74">
        <v>9.01</v>
      </c>
      <c r="G24" s="74">
        <v>-9.01</v>
      </c>
      <c r="H24" s="74">
        <v>140</v>
      </c>
      <c r="I24" s="73">
        <v>0</v>
      </c>
      <c r="J24" s="73">
        <v>140</v>
      </c>
      <c r="K24" s="73">
        <v>2.99</v>
      </c>
      <c r="L24" s="73">
        <v>2.99</v>
      </c>
      <c r="M24" s="73">
        <v>137.01</v>
      </c>
      <c r="N24" s="74">
        <v>129.63999999999999</v>
      </c>
      <c r="O24" s="74">
        <v>0</v>
      </c>
      <c r="P24" s="74">
        <v>129.63999999999999</v>
      </c>
      <c r="Q24" s="74">
        <v>1.56</v>
      </c>
      <c r="R24" s="74">
        <v>1.56</v>
      </c>
      <c r="S24" s="74">
        <v>128.08000000000001</v>
      </c>
      <c r="T24" s="74">
        <v>52.72</v>
      </c>
      <c r="U24" s="74">
        <v>0</v>
      </c>
      <c r="V24" s="74">
        <v>52.72</v>
      </c>
      <c r="W24" s="74">
        <v>5.15</v>
      </c>
      <c r="X24" s="74">
        <v>5.15</v>
      </c>
      <c r="Y24" s="74">
        <v>47.57</v>
      </c>
      <c r="Z24" s="74">
        <v>322.36</v>
      </c>
      <c r="AA24" s="74">
        <v>0</v>
      </c>
      <c r="AB24" s="74">
        <v>322.36</v>
      </c>
      <c r="AC24" s="74">
        <v>18.71</v>
      </c>
      <c r="AD24" s="74">
        <v>18.71</v>
      </c>
      <c r="AE24" s="74">
        <v>303.64999999999998</v>
      </c>
    </row>
    <row r="25" spans="1:31" x14ac:dyDescent="0.25">
      <c r="A25" s="1" t="s">
        <v>710</v>
      </c>
      <c r="H25" s="74">
        <v>4000</v>
      </c>
      <c r="I25" s="73">
        <v>0</v>
      </c>
      <c r="J25" s="73">
        <v>4000</v>
      </c>
      <c r="K25" s="73">
        <v>0</v>
      </c>
      <c r="L25" s="73">
        <v>0</v>
      </c>
      <c r="M25" s="73">
        <v>4000</v>
      </c>
      <c r="N25" s="74">
        <v>2300</v>
      </c>
      <c r="O25" s="74">
        <v>0</v>
      </c>
      <c r="P25" s="74">
        <v>2300</v>
      </c>
      <c r="Q25" s="74">
        <v>0</v>
      </c>
      <c r="R25" s="74">
        <v>0</v>
      </c>
      <c r="S25" s="74">
        <v>2300</v>
      </c>
      <c r="T25" s="74">
        <v>2300</v>
      </c>
      <c r="U25" s="74">
        <v>0</v>
      </c>
      <c r="V25" s="74">
        <v>2300</v>
      </c>
      <c r="W25" s="74">
        <v>0</v>
      </c>
      <c r="X25" s="74">
        <v>0</v>
      </c>
      <c r="Y25" s="74">
        <v>2300</v>
      </c>
      <c r="Z25" s="74">
        <v>8600</v>
      </c>
      <c r="AA25" s="74">
        <v>0</v>
      </c>
      <c r="AB25" s="74">
        <v>8600</v>
      </c>
      <c r="AC25" s="74">
        <v>0</v>
      </c>
      <c r="AD25" s="74">
        <v>0</v>
      </c>
      <c r="AE25" s="74">
        <v>8600</v>
      </c>
    </row>
    <row r="26" spans="1:31" x14ac:dyDescent="0.25">
      <c r="A26" s="1" t="s">
        <v>709</v>
      </c>
      <c r="H26" s="74">
        <v>112</v>
      </c>
      <c r="I26" s="73">
        <v>0</v>
      </c>
      <c r="J26" s="73">
        <v>112</v>
      </c>
      <c r="K26" s="73">
        <v>0</v>
      </c>
      <c r="L26" s="73">
        <v>0</v>
      </c>
      <c r="M26" s="73">
        <v>112</v>
      </c>
      <c r="N26" s="74">
        <v>64.400000000000006</v>
      </c>
      <c r="O26" s="74">
        <v>0</v>
      </c>
      <c r="P26" s="74">
        <v>64.400000000000006</v>
      </c>
      <c r="Q26" s="74">
        <v>0</v>
      </c>
      <c r="R26" s="74">
        <v>0</v>
      </c>
      <c r="S26" s="74">
        <v>64.400000000000006</v>
      </c>
      <c r="T26" s="74">
        <v>64.400000000000006</v>
      </c>
      <c r="U26" s="74">
        <v>0</v>
      </c>
      <c r="V26" s="74">
        <v>64.400000000000006</v>
      </c>
      <c r="W26" s="74">
        <v>0</v>
      </c>
      <c r="X26" s="74">
        <v>0</v>
      </c>
      <c r="Y26" s="74">
        <v>64.400000000000006</v>
      </c>
      <c r="Z26" s="74">
        <v>240.8</v>
      </c>
      <c r="AA26" s="74">
        <v>0</v>
      </c>
      <c r="AB26" s="74">
        <v>240.8</v>
      </c>
      <c r="AC26" s="74">
        <v>0</v>
      </c>
      <c r="AD26" s="74">
        <v>0</v>
      </c>
      <c r="AE26" s="74">
        <v>240.8</v>
      </c>
    </row>
    <row r="27" spans="1:31" x14ac:dyDescent="0.25">
      <c r="A27" s="1" t="s">
        <v>708</v>
      </c>
      <c r="B27" s="74">
        <v>100000</v>
      </c>
      <c r="C27" s="74">
        <v>-10093.82</v>
      </c>
      <c r="D27" s="74">
        <v>89906.18</v>
      </c>
      <c r="E27" s="74">
        <v>72243.320000000007</v>
      </c>
      <c r="F27" s="74">
        <v>72243.320000000007</v>
      </c>
      <c r="G27" s="74">
        <v>17662.86</v>
      </c>
      <c r="H27" s="74">
        <v>130000</v>
      </c>
      <c r="I27" s="73">
        <v>0</v>
      </c>
      <c r="J27" s="73">
        <v>130000</v>
      </c>
      <c r="K27" s="73">
        <v>102479.79</v>
      </c>
      <c r="L27" s="73">
        <v>102479.79</v>
      </c>
      <c r="M27" s="73">
        <v>27520.21</v>
      </c>
      <c r="N27" s="74">
        <v>250000</v>
      </c>
      <c r="O27" s="74">
        <v>-5544.54</v>
      </c>
      <c r="P27" s="74">
        <v>244455.46</v>
      </c>
      <c r="Q27" s="74">
        <v>254197.45</v>
      </c>
      <c r="R27" s="74">
        <v>254197.45</v>
      </c>
      <c r="S27" s="74">
        <v>-9741.99</v>
      </c>
      <c r="T27" s="74">
        <v>340467</v>
      </c>
      <c r="U27" s="74">
        <v>-10895</v>
      </c>
      <c r="V27" s="74">
        <v>329572</v>
      </c>
      <c r="W27" s="74">
        <v>212060.68</v>
      </c>
      <c r="X27" s="74">
        <v>212060.68</v>
      </c>
      <c r="Y27" s="74">
        <v>117511.32</v>
      </c>
      <c r="Z27" s="74">
        <v>820467</v>
      </c>
      <c r="AA27" s="74">
        <v>-26533.360000000001</v>
      </c>
      <c r="AB27" s="74">
        <v>793933.64</v>
      </c>
      <c r="AC27" s="74">
        <v>640981.24</v>
      </c>
      <c r="AD27" s="74">
        <v>640981.24</v>
      </c>
      <c r="AE27" s="74">
        <v>152952.40000000002</v>
      </c>
    </row>
    <row r="28" spans="1:31" x14ac:dyDescent="0.25">
      <c r="A28" s="1" t="s">
        <v>707</v>
      </c>
      <c r="H28" s="74">
        <v>0</v>
      </c>
      <c r="I28" s="73">
        <v>0</v>
      </c>
      <c r="J28" s="73">
        <v>0</v>
      </c>
      <c r="K28" s="73">
        <v>10000</v>
      </c>
      <c r="L28" s="73">
        <v>10000</v>
      </c>
      <c r="M28" s="73">
        <v>-10000</v>
      </c>
      <c r="O28" s="74"/>
      <c r="P28" s="74"/>
      <c r="Q28" s="74"/>
      <c r="R28" s="74"/>
      <c r="S28" s="74"/>
      <c r="Z28" s="74">
        <v>0</v>
      </c>
      <c r="AA28" s="74">
        <v>0</v>
      </c>
      <c r="AB28" s="74">
        <v>0</v>
      </c>
      <c r="AC28" s="74">
        <v>10000</v>
      </c>
      <c r="AD28" s="74">
        <v>10000</v>
      </c>
      <c r="AE28" s="74">
        <v>-10000</v>
      </c>
    </row>
    <row r="29" spans="1:31" x14ac:dyDescent="0.25">
      <c r="A29" s="1" t="s">
        <v>706</v>
      </c>
      <c r="B29" s="74">
        <v>2800</v>
      </c>
      <c r="C29" s="74">
        <v>0</v>
      </c>
      <c r="D29" s="74">
        <v>2800</v>
      </c>
      <c r="E29" s="74">
        <v>2025.46</v>
      </c>
      <c r="F29" s="74">
        <v>2025.46</v>
      </c>
      <c r="G29" s="74">
        <v>774.54</v>
      </c>
      <c r="H29" s="74">
        <v>3640</v>
      </c>
      <c r="I29" s="73">
        <v>0</v>
      </c>
      <c r="J29" s="73">
        <v>3640</v>
      </c>
      <c r="K29" s="73">
        <v>2869.43</v>
      </c>
      <c r="L29" s="73">
        <v>2869.43</v>
      </c>
      <c r="M29" s="73">
        <v>770.57</v>
      </c>
      <c r="N29" s="74">
        <v>7000</v>
      </c>
      <c r="O29" s="74">
        <v>0</v>
      </c>
      <c r="P29" s="74">
        <v>7000</v>
      </c>
      <c r="Q29" s="74">
        <v>7272.76</v>
      </c>
      <c r="R29" s="74">
        <v>7272.76</v>
      </c>
      <c r="S29" s="74">
        <v>-272.76</v>
      </c>
      <c r="T29" s="74">
        <v>9533.08</v>
      </c>
      <c r="U29" s="74">
        <v>-305.06</v>
      </c>
      <c r="V29" s="74">
        <v>9228.02</v>
      </c>
      <c r="W29" s="74">
        <v>5937.7</v>
      </c>
      <c r="X29" s="74">
        <v>5937.7</v>
      </c>
      <c r="Y29" s="74">
        <v>3290.32</v>
      </c>
      <c r="Z29" s="74">
        <v>22973.08</v>
      </c>
      <c r="AA29" s="74">
        <v>-305.06</v>
      </c>
      <c r="AB29" s="74">
        <v>22668.02</v>
      </c>
      <c r="AC29" s="74">
        <v>18105.349999999999</v>
      </c>
      <c r="AD29" s="74">
        <v>18105.349999999999</v>
      </c>
      <c r="AE29" s="74">
        <v>4562.67</v>
      </c>
    </row>
    <row r="30" spans="1:31" x14ac:dyDescent="0.25">
      <c r="A30" s="1" t="s">
        <v>705</v>
      </c>
      <c r="B30" s="74">
        <v>1600</v>
      </c>
      <c r="C30" s="74">
        <v>0</v>
      </c>
      <c r="D30" s="74">
        <v>1600</v>
      </c>
      <c r="E30" s="74">
        <v>0</v>
      </c>
      <c r="F30" s="74">
        <v>0</v>
      </c>
      <c r="G30" s="74">
        <v>1600</v>
      </c>
      <c r="H30" s="74">
        <v>1600</v>
      </c>
      <c r="I30" s="73">
        <v>0</v>
      </c>
      <c r="J30" s="73">
        <v>1600</v>
      </c>
      <c r="K30" s="73">
        <v>-80</v>
      </c>
      <c r="L30" s="73">
        <v>-80</v>
      </c>
      <c r="M30" s="73">
        <v>1680</v>
      </c>
      <c r="N30" s="74">
        <v>1600</v>
      </c>
      <c r="O30" s="74">
        <v>0</v>
      </c>
      <c r="P30" s="74">
        <v>1600</v>
      </c>
      <c r="Q30" s="74">
        <v>0</v>
      </c>
      <c r="R30" s="74">
        <v>0</v>
      </c>
      <c r="S30" s="74">
        <v>1600</v>
      </c>
      <c r="T30" s="74">
        <v>1600</v>
      </c>
      <c r="U30" s="74">
        <v>0</v>
      </c>
      <c r="V30" s="74">
        <v>1600</v>
      </c>
      <c r="W30" s="74">
        <v>-501.35</v>
      </c>
      <c r="X30" s="74">
        <v>-501.35</v>
      </c>
      <c r="Y30" s="74">
        <v>2101.35</v>
      </c>
      <c r="Z30" s="74">
        <v>6400</v>
      </c>
      <c r="AA30" s="74">
        <v>0</v>
      </c>
      <c r="AB30" s="74">
        <v>6400</v>
      </c>
      <c r="AC30" s="74">
        <v>-581.35</v>
      </c>
      <c r="AD30" s="74">
        <v>-581.35</v>
      </c>
      <c r="AE30" s="74">
        <v>6981.35</v>
      </c>
    </row>
    <row r="31" spans="1:31" x14ac:dyDescent="0.25">
      <c r="A31" s="1" t="s">
        <v>704</v>
      </c>
      <c r="B31" s="74">
        <v>44.8</v>
      </c>
      <c r="C31" s="74">
        <v>0</v>
      </c>
      <c r="D31" s="74">
        <v>44.8</v>
      </c>
      <c r="E31" s="74">
        <v>0</v>
      </c>
      <c r="F31" s="74">
        <v>0</v>
      </c>
      <c r="G31" s="74">
        <v>44.8</v>
      </c>
      <c r="H31" s="74">
        <v>44.8</v>
      </c>
      <c r="I31" s="73">
        <v>0</v>
      </c>
      <c r="J31" s="73">
        <v>44.8</v>
      </c>
      <c r="K31" s="73">
        <v>-2.2400000000000002</v>
      </c>
      <c r="L31" s="73">
        <v>-2.2400000000000002</v>
      </c>
      <c r="M31" s="73">
        <v>47.04</v>
      </c>
      <c r="N31" s="74">
        <v>44.8</v>
      </c>
      <c r="O31" s="74">
        <v>0</v>
      </c>
      <c r="P31" s="74">
        <v>44.8</v>
      </c>
      <c r="Q31" s="74">
        <v>0</v>
      </c>
      <c r="R31" s="74">
        <v>0</v>
      </c>
      <c r="S31" s="74">
        <v>44.8</v>
      </c>
      <c r="T31" s="74">
        <v>44.8</v>
      </c>
      <c r="U31" s="74">
        <v>0</v>
      </c>
      <c r="V31" s="74">
        <v>44.8</v>
      </c>
      <c r="W31" s="74">
        <v>0</v>
      </c>
      <c r="X31" s="74">
        <v>0</v>
      </c>
      <c r="Y31" s="74">
        <v>44.8</v>
      </c>
      <c r="Z31" s="74">
        <v>179.2</v>
      </c>
      <c r="AA31" s="74">
        <v>0</v>
      </c>
      <c r="AB31" s="74">
        <v>179.2</v>
      </c>
      <c r="AC31" s="74">
        <v>-2.2400000000000002</v>
      </c>
      <c r="AD31" s="74">
        <v>-2.2400000000000002</v>
      </c>
      <c r="AE31" s="74">
        <v>181.44</v>
      </c>
    </row>
    <row r="32" spans="1:31" x14ac:dyDescent="0.25">
      <c r="A32" s="1" t="s">
        <v>703</v>
      </c>
      <c r="B32" s="74">
        <v>285784.53999999998</v>
      </c>
      <c r="C32" s="74">
        <v>0</v>
      </c>
      <c r="D32" s="74">
        <v>285784.53999999998</v>
      </c>
      <c r="E32" s="74">
        <v>285785</v>
      </c>
      <c r="F32" s="74">
        <v>285785</v>
      </c>
      <c r="G32" s="74">
        <v>-0.46</v>
      </c>
      <c r="H32" s="74">
        <v>325778</v>
      </c>
      <c r="I32" s="73">
        <v>0</v>
      </c>
      <c r="J32" s="73">
        <v>325778</v>
      </c>
      <c r="K32" s="73">
        <v>325778</v>
      </c>
      <c r="L32" s="73">
        <v>325778</v>
      </c>
      <c r="M32" s="73">
        <v>0</v>
      </c>
      <c r="N32" s="74">
        <v>307322</v>
      </c>
      <c r="O32" s="74">
        <v>0</v>
      </c>
      <c r="P32" s="74">
        <v>307322</v>
      </c>
      <c r="Q32" s="74">
        <v>307322</v>
      </c>
      <c r="R32" s="74">
        <v>307322</v>
      </c>
      <c r="S32" s="74">
        <v>0</v>
      </c>
      <c r="T32" s="74">
        <v>327322</v>
      </c>
      <c r="U32" s="74">
        <v>0</v>
      </c>
      <c r="V32" s="74">
        <v>327322</v>
      </c>
      <c r="W32" s="74">
        <v>327322</v>
      </c>
      <c r="X32" s="74">
        <v>327322</v>
      </c>
      <c r="Y32" s="74">
        <v>0</v>
      </c>
      <c r="Z32" s="74">
        <v>1246206.54</v>
      </c>
      <c r="AA32" s="74">
        <v>0</v>
      </c>
      <c r="AB32" s="74">
        <v>1246206.54</v>
      </c>
      <c r="AC32" s="74">
        <v>1246207</v>
      </c>
      <c r="AD32" s="74">
        <v>1246207</v>
      </c>
      <c r="AE32" s="74">
        <v>-0.46</v>
      </c>
    </row>
    <row r="33" spans="1:31" x14ac:dyDescent="0.25">
      <c r="A33" s="1" t="s">
        <v>702</v>
      </c>
      <c r="B33" s="74">
        <v>193993</v>
      </c>
      <c r="C33" s="74">
        <v>0</v>
      </c>
      <c r="D33" s="74">
        <v>193993</v>
      </c>
      <c r="E33" s="74">
        <v>193993</v>
      </c>
      <c r="F33" s="74">
        <v>193993</v>
      </c>
      <c r="G33" s="74">
        <v>0</v>
      </c>
      <c r="H33" s="74">
        <v>197124</v>
      </c>
      <c r="I33" s="73">
        <v>0</v>
      </c>
      <c r="J33" s="73">
        <v>197124</v>
      </c>
      <c r="K33" s="73">
        <v>197124</v>
      </c>
      <c r="L33" s="73">
        <v>197124</v>
      </c>
      <c r="M33" s="73">
        <v>0</v>
      </c>
      <c r="N33" s="74">
        <v>179076</v>
      </c>
      <c r="O33" s="74">
        <v>0</v>
      </c>
      <c r="P33" s="74">
        <v>179076</v>
      </c>
      <c r="Q33" s="74">
        <v>179076</v>
      </c>
      <c r="R33" s="74">
        <v>179076</v>
      </c>
      <c r="S33" s="74">
        <v>0</v>
      </c>
      <c r="T33" s="74">
        <v>201576</v>
      </c>
      <c r="U33" s="74">
        <v>0</v>
      </c>
      <c r="V33" s="74">
        <v>201576</v>
      </c>
      <c r="W33" s="74">
        <v>201576</v>
      </c>
      <c r="X33" s="74">
        <v>201576</v>
      </c>
      <c r="Y33" s="74">
        <v>0</v>
      </c>
      <c r="Z33" s="74">
        <v>771769</v>
      </c>
      <c r="AA33" s="74">
        <v>0</v>
      </c>
      <c r="AB33" s="74">
        <v>771769</v>
      </c>
      <c r="AC33" s="74">
        <v>771769</v>
      </c>
      <c r="AD33" s="74">
        <v>771769</v>
      </c>
      <c r="AE33" s="74">
        <v>0</v>
      </c>
    </row>
    <row r="34" spans="1:31" x14ac:dyDescent="0.25">
      <c r="A34" s="1" t="s">
        <v>701</v>
      </c>
      <c r="B34" s="74">
        <v>10000</v>
      </c>
      <c r="C34" s="74">
        <v>0</v>
      </c>
      <c r="D34" s="74">
        <v>10000</v>
      </c>
      <c r="E34" s="74">
        <v>10000</v>
      </c>
      <c r="F34" s="74">
        <v>10000</v>
      </c>
      <c r="G34" s="74">
        <v>0</v>
      </c>
      <c r="H34" s="74">
        <v>10000</v>
      </c>
      <c r="I34" s="73">
        <v>0</v>
      </c>
      <c r="J34" s="73">
        <v>10000</v>
      </c>
      <c r="K34" s="73">
        <v>10000</v>
      </c>
      <c r="L34" s="73">
        <v>10000</v>
      </c>
      <c r="M34" s="73">
        <v>0</v>
      </c>
      <c r="N34" s="74">
        <v>22500</v>
      </c>
      <c r="O34" s="74">
        <v>0</v>
      </c>
      <c r="P34" s="74">
        <v>22500</v>
      </c>
      <c r="Q34" s="74">
        <v>22500</v>
      </c>
      <c r="R34" s="74">
        <v>22500</v>
      </c>
      <c r="S34" s="74">
        <v>0</v>
      </c>
      <c r="Z34" s="74">
        <v>42500</v>
      </c>
      <c r="AA34" s="74">
        <v>0</v>
      </c>
      <c r="AB34" s="74">
        <v>42500</v>
      </c>
      <c r="AC34" s="74">
        <v>42500</v>
      </c>
      <c r="AD34" s="74">
        <v>42500</v>
      </c>
      <c r="AE34" s="74">
        <v>0</v>
      </c>
    </row>
    <row r="35" spans="1:31" x14ac:dyDescent="0.25">
      <c r="A35" s="1" t="s">
        <v>700</v>
      </c>
      <c r="B35" s="74">
        <v>92685</v>
      </c>
      <c r="C35" s="74">
        <v>3643.28</v>
      </c>
      <c r="D35" s="74">
        <v>96328.28</v>
      </c>
      <c r="E35" s="74">
        <v>84426.74</v>
      </c>
      <c r="F35" s="74">
        <v>84426.74</v>
      </c>
      <c r="G35" s="74">
        <v>11901.54</v>
      </c>
      <c r="H35" s="74">
        <v>80590</v>
      </c>
      <c r="I35" s="73">
        <v>0</v>
      </c>
      <c r="J35" s="73">
        <v>80590</v>
      </c>
      <c r="K35" s="73">
        <v>69917.990000000005</v>
      </c>
      <c r="L35" s="73">
        <v>69917.990000000005</v>
      </c>
      <c r="M35" s="73">
        <v>10672.01</v>
      </c>
      <c r="N35" s="74">
        <v>80590</v>
      </c>
      <c r="O35" s="74">
        <v>0</v>
      </c>
      <c r="P35" s="74">
        <v>80590</v>
      </c>
      <c r="Q35" s="74">
        <v>72414.16</v>
      </c>
      <c r="R35" s="74">
        <v>72414.16</v>
      </c>
      <c r="S35" s="74">
        <v>8175.84</v>
      </c>
      <c r="T35" s="74">
        <v>78600</v>
      </c>
      <c r="U35" s="74">
        <v>0</v>
      </c>
      <c r="V35" s="74">
        <v>78600</v>
      </c>
      <c r="W35" s="74">
        <v>70881.86</v>
      </c>
      <c r="X35" s="74">
        <v>70881.86</v>
      </c>
      <c r="Y35" s="74">
        <v>7718.14</v>
      </c>
      <c r="Z35" s="74">
        <v>332465</v>
      </c>
      <c r="AA35" s="74">
        <v>3643.28</v>
      </c>
      <c r="AB35" s="74">
        <v>336108.28</v>
      </c>
      <c r="AC35" s="74">
        <v>297640.75</v>
      </c>
      <c r="AD35" s="74">
        <v>297640.75</v>
      </c>
      <c r="AE35" s="74">
        <v>38467.530000000006</v>
      </c>
    </row>
    <row r="36" spans="1:31" x14ac:dyDescent="0.25">
      <c r="A36" s="1" t="s">
        <v>699</v>
      </c>
      <c r="B36" s="74">
        <v>3723.3</v>
      </c>
      <c r="C36" s="74">
        <v>0</v>
      </c>
      <c r="D36" s="74">
        <v>3723.3</v>
      </c>
      <c r="E36" s="74">
        <v>19803.189999999999</v>
      </c>
      <c r="F36" s="74">
        <v>19803.189999999999</v>
      </c>
      <c r="G36" s="74">
        <v>-16079.89</v>
      </c>
      <c r="H36" s="74">
        <v>3368.4</v>
      </c>
      <c r="I36" s="73">
        <v>0</v>
      </c>
      <c r="J36" s="73">
        <v>3368.4</v>
      </c>
      <c r="K36" s="73">
        <v>8828.18</v>
      </c>
      <c r="L36" s="73">
        <v>8828.18</v>
      </c>
      <c r="M36" s="73">
        <v>-5459.78</v>
      </c>
      <c r="N36" s="74">
        <v>3388.42</v>
      </c>
      <c r="O36" s="74">
        <v>0</v>
      </c>
      <c r="P36" s="74">
        <v>3388.42</v>
      </c>
      <c r="Q36" s="74">
        <v>2640.2</v>
      </c>
      <c r="R36" s="74">
        <v>2640.2</v>
      </c>
      <c r="S36" s="74">
        <v>748.22</v>
      </c>
      <c r="T36" s="74">
        <v>3418.8</v>
      </c>
      <c r="U36" s="74">
        <v>0</v>
      </c>
      <c r="V36" s="74">
        <v>3418.8</v>
      </c>
      <c r="W36" s="74">
        <v>30834.39</v>
      </c>
      <c r="X36" s="74">
        <v>30834.39</v>
      </c>
      <c r="Y36" s="74">
        <v>-27415.59</v>
      </c>
      <c r="Z36" s="74">
        <v>13898.920000000002</v>
      </c>
      <c r="AA36" s="74">
        <v>0</v>
      </c>
      <c r="AB36" s="74">
        <v>13898.920000000002</v>
      </c>
      <c r="AC36" s="74">
        <v>62105.96</v>
      </c>
      <c r="AD36" s="74">
        <v>62105.96</v>
      </c>
      <c r="AE36" s="74">
        <v>-48207.039999999994</v>
      </c>
    </row>
    <row r="37" spans="1:31" x14ac:dyDescent="0.25">
      <c r="A37" s="1" t="s">
        <v>698</v>
      </c>
      <c r="B37" s="74">
        <v>40290</v>
      </c>
      <c r="C37" s="74">
        <v>0</v>
      </c>
      <c r="D37" s="74">
        <v>40290</v>
      </c>
      <c r="E37" s="74">
        <v>19555.39</v>
      </c>
      <c r="F37" s="74">
        <v>19555.39</v>
      </c>
      <c r="G37" s="74">
        <v>20734.61</v>
      </c>
      <c r="H37" s="74">
        <v>39710</v>
      </c>
      <c r="I37" s="73">
        <v>0</v>
      </c>
      <c r="J37" s="73">
        <v>39710</v>
      </c>
      <c r="K37" s="73">
        <v>30119</v>
      </c>
      <c r="L37" s="73">
        <v>30119</v>
      </c>
      <c r="M37" s="73">
        <v>9591</v>
      </c>
      <c r="N37" s="74">
        <v>40425</v>
      </c>
      <c r="O37" s="74">
        <v>0</v>
      </c>
      <c r="P37" s="74">
        <v>40425</v>
      </c>
      <c r="Q37" s="74">
        <v>21878.799999999999</v>
      </c>
      <c r="R37" s="74">
        <v>21878.799999999999</v>
      </c>
      <c r="S37" s="74">
        <v>18546.2</v>
      </c>
      <c r="T37" s="74">
        <v>43500</v>
      </c>
      <c r="U37" s="74">
        <v>0</v>
      </c>
      <c r="V37" s="74">
        <v>43500</v>
      </c>
      <c r="W37" s="74">
        <v>31862.2</v>
      </c>
      <c r="X37" s="74">
        <v>31862.2</v>
      </c>
      <c r="Y37" s="74">
        <v>11637.8</v>
      </c>
      <c r="Z37" s="74">
        <v>163925</v>
      </c>
      <c r="AA37" s="74">
        <v>0</v>
      </c>
      <c r="AB37" s="74">
        <v>163925</v>
      </c>
      <c r="AC37" s="74">
        <v>103415.39</v>
      </c>
      <c r="AD37" s="74">
        <v>103415.39</v>
      </c>
      <c r="AE37" s="74">
        <v>60509.61</v>
      </c>
    </row>
    <row r="38" spans="1:31" x14ac:dyDescent="0.25">
      <c r="A38" s="1" t="s">
        <v>697</v>
      </c>
      <c r="B38" s="74">
        <v>13176</v>
      </c>
      <c r="C38" s="74">
        <v>-733.1</v>
      </c>
      <c r="D38" s="74">
        <v>12442.9</v>
      </c>
      <c r="E38" s="74">
        <v>3303.76</v>
      </c>
      <c r="F38" s="74">
        <v>3303.76</v>
      </c>
      <c r="G38" s="74">
        <v>9139.14</v>
      </c>
      <c r="H38" s="74">
        <v>11515</v>
      </c>
      <c r="I38" s="73">
        <v>-1.03</v>
      </c>
      <c r="J38" s="73">
        <v>11513.97</v>
      </c>
      <c r="K38" s="73">
        <v>7480.92</v>
      </c>
      <c r="L38" s="73">
        <v>7480.92</v>
      </c>
      <c r="M38" s="73">
        <v>4033.05</v>
      </c>
      <c r="N38" s="74">
        <v>8515</v>
      </c>
      <c r="O38" s="74">
        <v>791.5</v>
      </c>
      <c r="P38" s="74">
        <v>9306.5</v>
      </c>
      <c r="Q38" s="74">
        <v>9249.6200000000008</v>
      </c>
      <c r="R38" s="74">
        <v>9249.6200000000008</v>
      </c>
      <c r="S38" s="74">
        <v>56.88</v>
      </c>
      <c r="T38" s="74">
        <v>8515</v>
      </c>
      <c r="U38" s="74">
        <v>0</v>
      </c>
      <c r="V38" s="74">
        <v>8515</v>
      </c>
      <c r="W38" s="74">
        <v>7860.22</v>
      </c>
      <c r="X38" s="74">
        <v>7949.22</v>
      </c>
      <c r="Y38" s="74">
        <v>565.78</v>
      </c>
      <c r="Z38" s="74">
        <v>41721</v>
      </c>
      <c r="AA38" s="74">
        <v>57.370000000000005</v>
      </c>
      <c r="AB38" s="74">
        <v>41778.369999999995</v>
      </c>
      <c r="AC38" s="74">
        <v>27894.520000000004</v>
      </c>
      <c r="AD38" s="74">
        <v>27983.520000000004</v>
      </c>
      <c r="AE38" s="74">
        <v>13794.849999999999</v>
      </c>
    </row>
    <row r="39" spans="1:31" x14ac:dyDescent="0.25">
      <c r="A39" s="1" t="s">
        <v>696</v>
      </c>
      <c r="B39" s="74">
        <v>2520.16</v>
      </c>
      <c r="C39" s="74">
        <v>0</v>
      </c>
      <c r="D39" s="74">
        <v>2520.16</v>
      </c>
      <c r="E39" s="74">
        <v>8925.58</v>
      </c>
      <c r="F39" s="74">
        <v>8925.58</v>
      </c>
      <c r="G39" s="74">
        <v>-6405.42</v>
      </c>
      <c r="H39" s="74">
        <v>2499.42</v>
      </c>
      <c r="I39" s="73">
        <v>0</v>
      </c>
      <c r="J39" s="73">
        <v>2499.42</v>
      </c>
      <c r="K39" s="73">
        <v>5871.67</v>
      </c>
      <c r="L39" s="73">
        <v>5871.67</v>
      </c>
      <c r="M39" s="73">
        <v>-3372.25</v>
      </c>
      <c r="N39" s="74">
        <v>2650.15</v>
      </c>
      <c r="O39" s="74">
        <v>0</v>
      </c>
      <c r="P39" s="74">
        <v>2650.15</v>
      </c>
      <c r="Q39" s="74">
        <v>64967.83</v>
      </c>
      <c r="R39" s="74">
        <v>64967.83</v>
      </c>
      <c r="S39" s="74">
        <v>-62317.68</v>
      </c>
      <c r="T39" s="74">
        <v>2704.51</v>
      </c>
      <c r="U39" s="74">
        <v>0</v>
      </c>
      <c r="V39" s="74">
        <v>2704.51</v>
      </c>
      <c r="W39" s="74">
        <v>23615.91</v>
      </c>
      <c r="X39" s="74">
        <v>23615.91</v>
      </c>
      <c r="Y39" s="74">
        <v>-20911.400000000001</v>
      </c>
      <c r="Z39" s="74">
        <v>10374.24</v>
      </c>
      <c r="AA39" s="74">
        <v>0</v>
      </c>
      <c r="AB39" s="74">
        <v>10374.24</v>
      </c>
      <c r="AC39" s="74">
        <v>103380.99</v>
      </c>
      <c r="AD39" s="74">
        <v>103380.99</v>
      </c>
      <c r="AE39" s="74">
        <v>-93006.75</v>
      </c>
    </row>
    <row r="40" spans="1:31" x14ac:dyDescent="0.25">
      <c r="A40" s="1" t="s">
        <v>695</v>
      </c>
      <c r="B40" s="74">
        <v>10580</v>
      </c>
      <c r="C40" s="74">
        <v>0</v>
      </c>
      <c r="D40" s="74">
        <v>10580</v>
      </c>
      <c r="E40" s="74">
        <v>3450</v>
      </c>
      <c r="F40" s="74">
        <v>3450</v>
      </c>
      <c r="G40" s="74">
        <v>7130</v>
      </c>
      <c r="H40" s="74">
        <v>11500</v>
      </c>
      <c r="I40" s="73">
        <v>-3207.37</v>
      </c>
      <c r="J40" s="73">
        <v>8292.6299999999992</v>
      </c>
      <c r="K40" s="73">
        <v>1350</v>
      </c>
      <c r="L40" s="73">
        <v>1350</v>
      </c>
      <c r="M40" s="73">
        <v>6942.63</v>
      </c>
      <c r="N40" s="74">
        <v>12420</v>
      </c>
      <c r="O40" s="74">
        <v>-191.5</v>
      </c>
      <c r="P40" s="74">
        <v>12228.5</v>
      </c>
      <c r="Q40" s="74">
        <v>9112.5</v>
      </c>
      <c r="R40" s="74">
        <v>9112.5</v>
      </c>
      <c r="S40" s="74">
        <v>3116</v>
      </c>
      <c r="T40" s="74">
        <v>13340</v>
      </c>
      <c r="U40" s="74">
        <v>0</v>
      </c>
      <c r="V40" s="74">
        <v>13340</v>
      </c>
      <c r="W40" s="74">
        <v>6699</v>
      </c>
      <c r="X40" s="74">
        <v>6699</v>
      </c>
      <c r="Y40" s="74">
        <v>6641</v>
      </c>
      <c r="Z40" s="74">
        <v>47840</v>
      </c>
      <c r="AA40" s="74">
        <v>-3398.87</v>
      </c>
      <c r="AB40" s="74">
        <v>44441.13</v>
      </c>
      <c r="AC40" s="74">
        <v>20611.5</v>
      </c>
      <c r="AD40" s="74">
        <v>20611.5</v>
      </c>
      <c r="AE40" s="74">
        <v>23829.63</v>
      </c>
    </row>
    <row r="41" spans="1:31" x14ac:dyDescent="0.25">
      <c r="A41" s="1" t="s">
        <v>694</v>
      </c>
      <c r="B41" s="74">
        <v>66249.600000000006</v>
      </c>
      <c r="C41" s="74">
        <v>733.1</v>
      </c>
      <c r="D41" s="74">
        <v>66982.7</v>
      </c>
      <c r="E41" s="74">
        <v>57373.89</v>
      </c>
      <c r="F41" s="74">
        <v>57373.89</v>
      </c>
      <c r="G41" s="74">
        <v>9608.81</v>
      </c>
      <c r="H41" s="74">
        <v>66250</v>
      </c>
      <c r="I41" s="73">
        <v>3208.4</v>
      </c>
      <c r="J41" s="73">
        <v>69458.399999999994</v>
      </c>
      <c r="K41" s="73">
        <v>69457.47</v>
      </c>
      <c r="L41" s="73">
        <v>69457.47</v>
      </c>
      <c r="M41" s="73">
        <v>0.93</v>
      </c>
      <c r="N41" s="74">
        <v>73713.19</v>
      </c>
      <c r="O41" s="74">
        <v>-600</v>
      </c>
      <c r="P41" s="74">
        <v>73113.19</v>
      </c>
      <c r="Q41" s="74">
        <v>8908.93</v>
      </c>
      <c r="R41" s="74">
        <v>8908.93</v>
      </c>
      <c r="S41" s="74">
        <v>64204.26</v>
      </c>
      <c r="T41" s="74">
        <v>74734.740000000005</v>
      </c>
      <c r="U41" s="74">
        <v>0</v>
      </c>
      <c r="V41" s="74">
        <v>74734.740000000005</v>
      </c>
      <c r="W41" s="74">
        <v>64212.76</v>
      </c>
      <c r="X41" s="74">
        <v>64212.76</v>
      </c>
      <c r="Y41" s="74">
        <v>10521.98</v>
      </c>
      <c r="Z41" s="74">
        <v>280947.53000000003</v>
      </c>
      <c r="AA41" s="74">
        <v>3341.5</v>
      </c>
      <c r="AB41" s="74">
        <v>284289.02999999997</v>
      </c>
      <c r="AC41" s="74">
        <v>199953.05000000002</v>
      </c>
      <c r="AD41" s="74">
        <v>199953.05000000002</v>
      </c>
      <c r="AE41" s="74">
        <v>84335.98</v>
      </c>
    </row>
    <row r="42" spans="1:31" x14ac:dyDescent="0.25">
      <c r="A42" s="1" t="s">
        <v>693</v>
      </c>
      <c r="B42" s="74">
        <v>2300</v>
      </c>
      <c r="C42" s="74">
        <v>0</v>
      </c>
      <c r="D42" s="74">
        <v>2300</v>
      </c>
      <c r="E42" s="74">
        <v>1995</v>
      </c>
      <c r="F42" s="74">
        <v>1995</v>
      </c>
      <c r="G42" s="74">
        <v>305</v>
      </c>
      <c r="H42" s="74">
        <v>1600</v>
      </c>
      <c r="I42" s="73">
        <v>0</v>
      </c>
      <c r="J42" s="73">
        <v>1600</v>
      </c>
      <c r="K42" s="73">
        <v>1564.3</v>
      </c>
      <c r="L42" s="73">
        <v>1564.3</v>
      </c>
      <c r="M42" s="73">
        <v>35.700000000000003</v>
      </c>
      <c r="N42" s="74">
        <v>2000</v>
      </c>
      <c r="O42" s="74">
        <v>0</v>
      </c>
      <c r="P42" s="74">
        <v>2000</v>
      </c>
      <c r="Q42" s="74">
        <v>1878.79</v>
      </c>
      <c r="R42" s="74">
        <v>1878.79</v>
      </c>
      <c r="S42" s="74">
        <v>121.21</v>
      </c>
      <c r="T42" s="74">
        <v>1000</v>
      </c>
      <c r="U42" s="74">
        <v>0</v>
      </c>
      <c r="V42" s="74">
        <v>1000</v>
      </c>
      <c r="W42" s="74">
        <v>932.53</v>
      </c>
      <c r="X42" s="74">
        <v>932.53</v>
      </c>
      <c r="Y42" s="74">
        <v>67.47</v>
      </c>
      <c r="Z42" s="74">
        <v>6900</v>
      </c>
      <c r="AA42" s="74">
        <v>0</v>
      </c>
      <c r="AB42" s="74">
        <v>6900</v>
      </c>
      <c r="AC42" s="74">
        <v>6370.62</v>
      </c>
      <c r="AD42" s="74">
        <v>6370.62</v>
      </c>
      <c r="AE42" s="74">
        <v>529.38</v>
      </c>
    </row>
    <row r="43" spans="1:31" x14ac:dyDescent="0.25">
      <c r="A43" s="1" t="s">
        <v>692</v>
      </c>
      <c r="B43" s="74">
        <v>64.400000000000006</v>
      </c>
      <c r="C43" s="74">
        <v>0</v>
      </c>
      <c r="D43" s="74">
        <v>64.400000000000006</v>
      </c>
      <c r="E43" s="74">
        <v>55.86</v>
      </c>
      <c r="F43" s="74">
        <v>55.86</v>
      </c>
      <c r="G43" s="74">
        <v>8.5399999999999991</v>
      </c>
      <c r="H43" s="74">
        <v>44.8</v>
      </c>
      <c r="I43" s="73">
        <v>0</v>
      </c>
      <c r="J43" s="73">
        <v>44.8</v>
      </c>
      <c r="K43" s="73">
        <v>43.8</v>
      </c>
      <c r="L43" s="73">
        <v>43.8</v>
      </c>
      <c r="M43" s="73">
        <v>1</v>
      </c>
      <c r="N43" s="74">
        <v>56</v>
      </c>
      <c r="O43" s="74">
        <v>0</v>
      </c>
      <c r="P43" s="74">
        <v>56</v>
      </c>
      <c r="Q43" s="74">
        <v>52.61</v>
      </c>
      <c r="R43" s="74">
        <v>52.61</v>
      </c>
      <c r="S43" s="74">
        <v>3.39</v>
      </c>
      <c r="T43" s="74">
        <v>28</v>
      </c>
      <c r="U43" s="74">
        <v>0</v>
      </c>
      <c r="V43" s="74">
        <v>28</v>
      </c>
      <c r="W43" s="74">
        <v>26.11</v>
      </c>
      <c r="X43" s="74">
        <v>26.11</v>
      </c>
      <c r="Y43" s="74">
        <v>1.89</v>
      </c>
      <c r="Z43" s="74">
        <v>193.2</v>
      </c>
      <c r="AA43" s="74">
        <v>0</v>
      </c>
      <c r="AB43" s="74">
        <v>193.2</v>
      </c>
      <c r="AC43" s="74">
        <v>178.38</v>
      </c>
      <c r="AD43" s="74">
        <v>178.38</v>
      </c>
      <c r="AE43" s="74">
        <v>14.82</v>
      </c>
    </row>
    <row r="44" spans="1:31" x14ac:dyDescent="0.25">
      <c r="A44" s="1" t="s">
        <v>691</v>
      </c>
      <c r="B44" s="74">
        <v>6400</v>
      </c>
      <c r="C44" s="74">
        <v>0</v>
      </c>
      <c r="D44" s="74">
        <v>6400</v>
      </c>
      <c r="E44" s="74">
        <v>2173.9299999999998</v>
      </c>
      <c r="F44" s="74">
        <v>2458.9299999999998</v>
      </c>
      <c r="G44" s="74">
        <v>3941.07</v>
      </c>
      <c r="H44" s="74">
        <v>6400</v>
      </c>
      <c r="I44" s="73">
        <v>0</v>
      </c>
      <c r="J44" s="73">
        <v>6400</v>
      </c>
      <c r="K44" s="73">
        <v>188.8</v>
      </c>
      <c r="L44" s="73">
        <v>188.8</v>
      </c>
      <c r="M44" s="73">
        <v>6211.2</v>
      </c>
      <c r="O44" s="74"/>
      <c r="P44" s="74"/>
      <c r="Q44" s="74"/>
      <c r="R44" s="74"/>
      <c r="S44" s="74"/>
      <c r="Z44" s="74">
        <v>12800</v>
      </c>
      <c r="AA44" s="74">
        <v>0</v>
      </c>
      <c r="AB44" s="74">
        <v>12800</v>
      </c>
      <c r="AC44" s="74">
        <v>2362.73</v>
      </c>
      <c r="AD44" s="74">
        <v>2647.73</v>
      </c>
      <c r="AE44" s="74">
        <v>10152.27</v>
      </c>
    </row>
    <row r="45" spans="1:31" x14ac:dyDescent="0.25">
      <c r="A45" s="1" t="s">
        <v>690</v>
      </c>
      <c r="B45" s="74">
        <v>179.2</v>
      </c>
      <c r="C45" s="74">
        <v>0</v>
      </c>
      <c r="D45" s="74">
        <v>179.2</v>
      </c>
      <c r="E45" s="74">
        <v>60.87</v>
      </c>
      <c r="F45" s="74">
        <v>60.87</v>
      </c>
      <c r="G45" s="74">
        <v>118.33</v>
      </c>
      <c r="H45" s="74">
        <v>179.2</v>
      </c>
      <c r="I45" s="73">
        <v>0</v>
      </c>
      <c r="J45" s="73">
        <v>179.2</v>
      </c>
      <c r="K45" s="73">
        <v>5.28</v>
      </c>
      <c r="L45" s="73">
        <v>5.28</v>
      </c>
      <c r="M45" s="73">
        <v>173.92</v>
      </c>
      <c r="O45" s="74"/>
      <c r="P45" s="74"/>
      <c r="Q45" s="74"/>
      <c r="R45" s="74"/>
      <c r="S45" s="74"/>
      <c r="Z45" s="74">
        <v>358.4</v>
      </c>
      <c r="AA45" s="74">
        <v>0</v>
      </c>
      <c r="AB45" s="74">
        <v>358.4</v>
      </c>
      <c r="AC45" s="74">
        <v>66.149999999999991</v>
      </c>
      <c r="AD45" s="74">
        <v>66.149999999999991</v>
      </c>
      <c r="AE45" s="74">
        <v>292.25</v>
      </c>
    </row>
    <row r="46" spans="1:31" x14ac:dyDescent="0.25">
      <c r="A46" s="1" t="s">
        <v>689</v>
      </c>
      <c r="B46" s="74">
        <v>5600</v>
      </c>
      <c r="C46" s="74">
        <v>0</v>
      </c>
      <c r="D46" s="74">
        <v>5600</v>
      </c>
      <c r="E46" s="74">
        <v>2780.38</v>
      </c>
      <c r="F46" s="74">
        <v>2780.38</v>
      </c>
      <c r="G46" s="74">
        <v>2819.62</v>
      </c>
      <c r="H46" s="74">
        <v>5600</v>
      </c>
      <c r="I46" s="73">
        <v>0</v>
      </c>
      <c r="J46" s="73">
        <v>5600</v>
      </c>
      <c r="K46" s="73">
        <v>4464.38</v>
      </c>
      <c r="L46" s="73">
        <v>4464.38</v>
      </c>
      <c r="M46" s="73">
        <v>1135.6199999999999</v>
      </c>
      <c r="N46" s="74">
        <v>5100</v>
      </c>
      <c r="O46" s="74">
        <v>0</v>
      </c>
      <c r="P46" s="74">
        <v>5100</v>
      </c>
      <c r="Q46" s="74">
        <v>4149.68</v>
      </c>
      <c r="R46" s="74">
        <v>4149.68</v>
      </c>
      <c r="S46" s="74">
        <v>950.32</v>
      </c>
      <c r="T46" s="74">
        <v>6250</v>
      </c>
      <c r="U46" s="74">
        <v>0</v>
      </c>
      <c r="V46" s="74">
        <v>6250</v>
      </c>
      <c r="W46" s="74">
        <v>5878.8</v>
      </c>
      <c r="X46" s="74">
        <v>5878.8</v>
      </c>
      <c r="Y46" s="74">
        <v>371.2</v>
      </c>
      <c r="Z46" s="74">
        <v>22550</v>
      </c>
      <c r="AA46" s="74">
        <v>0</v>
      </c>
      <c r="AB46" s="74">
        <v>22550</v>
      </c>
      <c r="AC46" s="74">
        <v>17273.240000000002</v>
      </c>
      <c r="AD46" s="74">
        <v>17273.240000000002</v>
      </c>
      <c r="AE46" s="74">
        <v>5276.7599999999993</v>
      </c>
    </row>
    <row r="47" spans="1:31" x14ac:dyDescent="0.25">
      <c r="A47" s="1" t="s">
        <v>688</v>
      </c>
      <c r="B47" s="74">
        <v>156.80000000000001</v>
      </c>
      <c r="C47" s="74">
        <v>0</v>
      </c>
      <c r="D47" s="74">
        <v>156.80000000000001</v>
      </c>
      <c r="E47" s="74">
        <v>77.849999999999994</v>
      </c>
      <c r="F47" s="74">
        <v>77.849999999999994</v>
      </c>
      <c r="G47" s="74">
        <v>78.95</v>
      </c>
      <c r="H47" s="74">
        <v>156.80000000000001</v>
      </c>
      <c r="I47" s="73">
        <v>0</v>
      </c>
      <c r="J47" s="73">
        <v>156.80000000000001</v>
      </c>
      <c r="K47" s="73">
        <v>125.01</v>
      </c>
      <c r="L47" s="73">
        <v>125.01</v>
      </c>
      <c r="M47" s="73">
        <v>31.79</v>
      </c>
      <c r="N47" s="74">
        <v>142.80000000000001</v>
      </c>
      <c r="O47" s="74">
        <v>0</v>
      </c>
      <c r="P47" s="74">
        <v>142.80000000000001</v>
      </c>
      <c r="Q47" s="74">
        <v>116.19</v>
      </c>
      <c r="R47" s="74">
        <v>116.19</v>
      </c>
      <c r="S47" s="74">
        <v>26.61</v>
      </c>
      <c r="T47" s="74">
        <v>175</v>
      </c>
      <c r="U47" s="74">
        <v>0</v>
      </c>
      <c r="V47" s="74">
        <v>175</v>
      </c>
      <c r="W47" s="74">
        <v>664.61</v>
      </c>
      <c r="X47" s="74">
        <v>664.61</v>
      </c>
      <c r="Y47" s="74">
        <v>-489.61</v>
      </c>
      <c r="Z47" s="74">
        <v>631.40000000000009</v>
      </c>
      <c r="AA47" s="74">
        <v>0</v>
      </c>
      <c r="AB47" s="74">
        <v>631.40000000000009</v>
      </c>
      <c r="AC47" s="74">
        <v>983.66000000000008</v>
      </c>
      <c r="AD47" s="74">
        <v>983.66000000000008</v>
      </c>
      <c r="AE47" s="74">
        <v>-352.26</v>
      </c>
    </row>
    <row r="48" spans="1:31" x14ac:dyDescent="0.25">
      <c r="A48" s="1" t="s">
        <v>687</v>
      </c>
      <c r="B48" s="74">
        <v>4350</v>
      </c>
      <c r="C48" s="74">
        <v>4950</v>
      </c>
      <c r="D48" s="74">
        <v>9300</v>
      </c>
      <c r="E48" s="74">
        <v>4584.37</v>
      </c>
      <c r="F48" s="74">
        <v>4584.37</v>
      </c>
      <c r="G48" s="74">
        <v>4715.63</v>
      </c>
      <c r="H48" s="74">
        <v>10350</v>
      </c>
      <c r="I48" s="73">
        <v>0</v>
      </c>
      <c r="J48" s="73">
        <v>10350</v>
      </c>
      <c r="K48" s="73">
        <v>8956.7099999999991</v>
      </c>
      <c r="L48" s="73">
        <v>8956.7099999999991</v>
      </c>
      <c r="M48" s="73">
        <v>1393.29</v>
      </c>
      <c r="N48" s="74">
        <v>4050</v>
      </c>
      <c r="O48" s="74">
        <v>0</v>
      </c>
      <c r="P48" s="74">
        <v>4050</v>
      </c>
      <c r="Q48" s="74">
        <v>2959.67</v>
      </c>
      <c r="R48" s="74">
        <v>2959.67</v>
      </c>
      <c r="S48" s="74">
        <v>1090.33</v>
      </c>
      <c r="T48" s="74">
        <v>4950</v>
      </c>
      <c r="U48" s="74">
        <v>0</v>
      </c>
      <c r="V48" s="74">
        <v>4950</v>
      </c>
      <c r="W48" s="74">
        <v>3740.74</v>
      </c>
      <c r="X48" s="74">
        <v>3740.74</v>
      </c>
      <c r="Y48" s="74">
        <v>1209.26</v>
      </c>
      <c r="Z48" s="74">
        <v>23700</v>
      </c>
      <c r="AA48" s="74">
        <v>4950</v>
      </c>
      <c r="AB48" s="74">
        <v>28650</v>
      </c>
      <c r="AC48" s="74">
        <v>20241.489999999998</v>
      </c>
      <c r="AD48" s="74">
        <v>20241.489999999998</v>
      </c>
      <c r="AE48" s="74">
        <v>8408.51</v>
      </c>
    </row>
    <row r="49" spans="1:31" x14ac:dyDescent="0.25">
      <c r="A49" s="1" t="s">
        <v>685</v>
      </c>
      <c r="B49" s="74">
        <v>260.39999999999998</v>
      </c>
      <c r="C49" s="74">
        <v>0</v>
      </c>
      <c r="D49" s="74">
        <v>260.39999999999998</v>
      </c>
      <c r="E49" s="74">
        <v>128.36000000000001</v>
      </c>
      <c r="F49" s="74">
        <v>128.36000000000001</v>
      </c>
      <c r="G49" s="74">
        <v>132.04</v>
      </c>
      <c r="H49" s="74">
        <v>289.8</v>
      </c>
      <c r="I49" s="73">
        <v>0</v>
      </c>
      <c r="J49" s="73">
        <v>289.8</v>
      </c>
      <c r="K49" s="73">
        <v>250.79</v>
      </c>
      <c r="L49" s="73">
        <v>250.79</v>
      </c>
      <c r="M49" s="73">
        <v>39.01</v>
      </c>
      <c r="N49" s="74">
        <v>113.4</v>
      </c>
      <c r="O49" s="74">
        <v>0</v>
      </c>
      <c r="P49" s="74">
        <v>113.4</v>
      </c>
      <c r="Q49" s="74">
        <v>82.88</v>
      </c>
      <c r="R49" s="74">
        <v>82.88</v>
      </c>
      <c r="S49" s="74">
        <v>30.52</v>
      </c>
      <c r="T49" s="74">
        <v>138.6</v>
      </c>
      <c r="U49" s="74">
        <v>0</v>
      </c>
      <c r="V49" s="74">
        <v>138.6</v>
      </c>
      <c r="W49" s="74">
        <v>804.75</v>
      </c>
      <c r="X49" s="74">
        <v>804.75</v>
      </c>
      <c r="Y49" s="74">
        <v>-666.15</v>
      </c>
      <c r="Z49" s="74">
        <v>802.2</v>
      </c>
      <c r="AA49" s="74">
        <v>0</v>
      </c>
      <c r="AB49" s="74">
        <v>802.2</v>
      </c>
      <c r="AC49" s="74">
        <v>1266.78</v>
      </c>
      <c r="AD49" s="74">
        <v>1266.78</v>
      </c>
      <c r="AE49" s="74">
        <v>-464.58</v>
      </c>
    </row>
    <row r="50" spans="1:31" x14ac:dyDescent="0.25">
      <c r="A50" s="1" t="s">
        <v>684</v>
      </c>
      <c r="B50" s="74">
        <v>4950</v>
      </c>
      <c r="C50" s="74">
        <v>-4950</v>
      </c>
      <c r="D50" s="74">
        <v>0</v>
      </c>
      <c r="E50" s="74">
        <v>0</v>
      </c>
      <c r="F50" s="74">
        <v>0</v>
      </c>
      <c r="G50" s="74">
        <v>0</v>
      </c>
      <c r="I50" s="73"/>
      <c r="J50" s="73"/>
      <c r="K50" s="73"/>
      <c r="L50" s="73"/>
      <c r="M50" s="73"/>
      <c r="O50" s="74"/>
      <c r="P50" s="74"/>
      <c r="Q50" s="74"/>
      <c r="R50" s="74"/>
      <c r="S50" s="74"/>
      <c r="Z50" s="74">
        <v>4950</v>
      </c>
      <c r="AA50" s="74">
        <v>-4950</v>
      </c>
      <c r="AB50" s="74">
        <v>0</v>
      </c>
      <c r="AC50" s="74">
        <v>0</v>
      </c>
      <c r="AD50" s="74">
        <v>0</v>
      </c>
      <c r="AE50" s="74">
        <v>0</v>
      </c>
    </row>
    <row r="51" spans="1:31" x14ac:dyDescent="0.25">
      <c r="A51" s="1" t="s">
        <v>683</v>
      </c>
      <c r="B51" s="74">
        <v>6644</v>
      </c>
      <c r="C51" s="74">
        <v>0</v>
      </c>
      <c r="D51" s="74">
        <v>6644</v>
      </c>
      <c r="E51" s="74">
        <v>6418.78</v>
      </c>
      <c r="F51" s="74">
        <v>6418.78</v>
      </c>
      <c r="G51" s="74">
        <v>225.22</v>
      </c>
      <c r="H51" s="74">
        <v>6644</v>
      </c>
      <c r="I51" s="73">
        <v>0</v>
      </c>
      <c r="J51" s="73">
        <v>6644</v>
      </c>
      <c r="K51" s="73">
        <v>6377.62</v>
      </c>
      <c r="L51" s="73">
        <v>6377.62</v>
      </c>
      <c r="M51" s="73">
        <v>266.38</v>
      </c>
      <c r="O51" s="74"/>
      <c r="P51" s="74"/>
      <c r="Q51" s="74"/>
      <c r="R51" s="74"/>
      <c r="S51" s="74"/>
      <c r="Z51" s="74">
        <v>13288</v>
      </c>
      <c r="AA51" s="74">
        <v>0</v>
      </c>
      <c r="AB51" s="74">
        <v>13288</v>
      </c>
      <c r="AC51" s="74">
        <v>12796.4</v>
      </c>
      <c r="AD51" s="74">
        <v>12796.4</v>
      </c>
      <c r="AE51" s="74">
        <v>491.6</v>
      </c>
    </row>
    <row r="52" spans="1:31" x14ac:dyDescent="0.25">
      <c r="A52" s="1" t="s">
        <v>682</v>
      </c>
      <c r="B52" s="74">
        <v>355.1</v>
      </c>
      <c r="C52" s="74">
        <v>0</v>
      </c>
      <c r="D52" s="74">
        <v>355.1</v>
      </c>
      <c r="E52" s="74">
        <v>4119.0600000000004</v>
      </c>
      <c r="F52" s="74">
        <v>4119.0600000000004</v>
      </c>
      <c r="G52" s="74">
        <v>-3763.96</v>
      </c>
      <c r="H52" s="74">
        <v>369.8</v>
      </c>
      <c r="I52" s="73">
        <v>0</v>
      </c>
      <c r="J52" s="73">
        <v>369.8</v>
      </c>
      <c r="K52" s="73">
        <v>357.41</v>
      </c>
      <c r="L52" s="73">
        <v>357.41</v>
      </c>
      <c r="M52" s="73">
        <v>12.39</v>
      </c>
      <c r="N52" s="74">
        <v>0</v>
      </c>
      <c r="O52" s="74">
        <v>0</v>
      </c>
      <c r="P52" s="74">
        <v>0</v>
      </c>
      <c r="Q52" s="74">
        <v>0</v>
      </c>
      <c r="R52" s="74">
        <v>0</v>
      </c>
      <c r="S52" s="74">
        <v>0</v>
      </c>
      <c r="Z52" s="74">
        <v>724.90000000000009</v>
      </c>
      <c r="AA52" s="74">
        <v>0</v>
      </c>
      <c r="AB52" s="74">
        <v>724.90000000000009</v>
      </c>
      <c r="AC52" s="74">
        <v>4476.47</v>
      </c>
      <c r="AD52" s="74">
        <v>4476.47</v>
      </c>
      <c r="AE52" s="74">
        <v>-3751.57</v>
      </c>
    </row>
    <row r="53" spans="1:31" x14ac:dyDescent="0.25">
      <c r="A53" s="1" t="s">
        <v>681</v>
      </c>
      <c r="B53" s="74">
        <v>6038</v>
      </c>
      <c r="C53" s="74">
        <v>0</v>
      </c>
      <c r="D53" s="74">
        <v>6038</v>
      </c>
      <c r="E53" s="74">
        <v>2159.13</v>
      </c>
      <c r="F53" s="74">
        <v>2159.13</v>
      </c>
      <c r="G53" s="74">
        <v>3878.87</v>
      </c>
      <c r="H53" s="74">
        <v>6563</v>
      </c>
      <c r="I53" s="73">
        <v>0</v>
      </c>
      <c r="J53" s="73">
        <v>6563</v>
      </c>
      <c r="K53" s="73">
        <v>6387.25</v>
      </c>
      <c r="L53" s="73">
        <v>6387.25</v>
      </c>
      <c r="M53" s="73">
        <v>175.75</v>
      </c>
      <c r="N53" s="74">
        <v>0</v>
      </c>
      <c r="O53" s="74">
        <v>0</v>
      </c>
      <c r="P53" s="74">
        <v>0</v>
      </c>
      <c r="Q53" s="74">
        <v>0</v>
      </c>
      <c r="R53" s="74">
        <v>0</v>
      </c>
      <c r="S53" s="74">
        <v>0</v>
      </c>
      <c r="Z53" s="74">
        <v>12601</v>
      </c>
      <c r="AA53" s="74">
        <v>0</v>
      </c>
      <c r="AB53" s="74">
        <v>12601</v>
      </c>
      <c r="AC53" s="74">
        <v>8546.380000000001</v>
      </c>
      <c r="AD53" s="74">
        <v>8546.380000000001</v>
      </c>
      <c r="AE53" s="74">
        <v>4054.62</v>
      </c>
    </row>
    <row r="54" spans="1:31" x14ac:dyDescent="0.25">
      <c r="A54" s="1" t="s">
        <v>680</v>
      </c>
      <c r="B54" s="74">
        <v>1700</v>
      </c>
      <c r="C54" s="74">
        <v>0</v>
      </c>
      <c r="D54" s="74">
        <v>1700</v>
      </c>
      <c r="E54" s="74">
        <v>938.22</v>
      </c>
      <c r="F54" s="74">
        <v>938.22</v>
      </c>
      <c r="G54" s="74">
        <v>761.78</v>
      </c>
      <c r="H54" s="74">
        <v>1700</v>
      </c>
      <c r="I54" s="73">
        <v>0</v>
      </c>
      <c r="J54" s="73">
        <v>1700</v>
      </c>
      <c r="K54" s="73">
        <v>1548.2</v>
      </c>
      <c r="L54" s="73">
        <v>1548.2</v>
      </c>
      <c r="M54" s="73">
        <v>151.80000000000001</v>
      </c>
      <c r="N54" s="74">
        <v>15000</v>
      </c>
      <c r="O54" s="74">
        <v>0</v>
      </c>
      <c r="P54" s="74">
        <v>15000</v>
      </c>
      <c r="Q54" s="74">
        <v>13575.23</v>
      </c>
      <c r="R54" s="74">
        <v>13575.23</v>
      </c>
      <c r="S54" s="74">
        <v>1424.77</v>
      </c>
      <c r="T54" s="74">
        <v>16950</v>
      </c>
      <c r="U54" s="74">
        <v>5000</v>
      </c>
      <c r="V54" s="74">
        <v>21950</v>
      </c>
      <c r="W54" s="74">
        <v>14449.3</v>
      </c>
      <c r="X54" s="74">
        <v>14449.3</v>
      </c>
      <c r="Y54" s="74">
        <v>7500.7</v>
      </c>
      <c r="Z54" s="74">
        <v>35350</v>
      </c>
      <c r="AA54" s="74">
        <v>5000</v>
      </c>
      <c r="AB54" s="74">
        <v>40350</v>
      </c>
      <c r="AC54" s="74">
        <v>30510.949999999997</v>
      </c>
      <c r="AD54" s="74">
        <v>30510.949999999997</v>
      </c>
      <c r="AE54" s="74">
        <v>9839.0499999999993</v>
      </c>
    </row>
    <row r="55" spans="1:31" x14ac:dyDescent="0.25">
      <c r="A55" s="1" t="s">
        <v>679</v>
      </c>
      <c r="B55" s="74">
        <v>47.6</v>
      </c>
      <c r="C55" s="74">
        <v>0</v>
      </c>
      <c r="D55" s="74">
        <v>47.6</v>
      </c>
      <c r="E55" s="74">
        <v>26.27</v>
      </c>
      <c r="F55" s="74">
        <v>26.27</v>
      </c>
      <c r="G55" s="74">
        <v>21.33</v>
      </c>
      <c r="H55" s="74">
        <v>47.6</v>
      </c>
      <c r="I55" s="73">
        <v>0</v>
      </c>
      <c r="J55" s="73">
        <v>47.6</v>
      </c>
      <c r="K55" s="73">
        <v>43.35</v>
      </c>
      <c r="L55" s="73">
        <v>43.35</v>
      </c>
      <c r="M55" s="73">
        <v>4.25</v>
      </c>
      <c r="N55" s="74">
        <v>1115.52</v>
      </c>
      <c r="O55" s="74">
        <v>0</v>
      </c>
      <c r="P55" s="74">
        <v>1115.52</v>
      </c>
      <c r="Q55" s="74">
        <v>997.32</v>
      </c>
      <c r="R55" s="74">
        <v>997.32</v>
      </c>
      <c r="S55" s="74">
        <v>118.2</v>
      </c>
      <c r="T55" s="74">
        <v>1247.4000000000001</v>
      </c>
      <c r="U55" s="74">
        <v>0</v>
      </c>
      <c r="V55" s="74">
        <v>1247.4000000000001</v>
      </c>
      <c r="W55" s="74">
        <v>6402.99</v>
      </c>
      <c r="X55" s="74">
        <v>6402.99</v>
      </c>
      <c r="Y55" s="74">
        <v>-5155.59</v>
      </c>
      <c r="Z55" s="74">
        <v>2458.12</v>
      </c>
      <c r="AA55" s="74">
        <v>0</v>
      </c>
      <c r="AB55" s="74">
        <v>2458.12</v>
      </c>
      <c r="AC55" s="74">
        <v>7469.93</v>
      </c>
      <c r="AD55" s="74">
        <v>7469.93</v>
      </c>
      <c r="AE55" s="74">
        <v>-5011.8100000000004</v>
      </c>
    </row>
    <row r="56" spans="1:31" x14ac:dyDescent="0.25">
      <c r="A56" s="1" t="s">
        <v>678</v>
      </c>
      <c r="B56" s="74">
        <v>92150</v>
      </c>
      <c r="C56" s="74">
        <v>-2093</v>
      </c>
      <c r="D56" s="74">
        <v>90057</v>
      </c>
      <c r="E56" s="74">
        <v>78245.52</v>
      </c>
      <c r="F56" s="74">
        <v>77833.45</v>
      </c>
      <c r="G56" s="74">
        <v>12223.55</v>
      </c>
      <c r="H56" s="74">
        <v>94072</v>
      </c>
      <c r="I56" s="73">
        <v>-3244.65</v>
      </c>
      <c r="J56" s="73">
        <v>90827.35</v>
      </c>
      <c r="K56" s="73">
        <v>79748.72</v>
      </c>
      <c r="L56" s="73">
        <v>79748.72</v>
      </c>
      <c r="M56" s="73">
        <v>11078.63</v>
      </c>
      <c r="N56" s="74">
        <v>91972</v>
      </c>
      <c r="O56" s="74">
        <v>-0.05</v>
      </c>
      <c r="P56" s="74">
        <v>91971.95</v>
      </c>
      <c r="Q56" s="74">
        <v>83224.070000000007</v>
      </c>
      <c r="R56" s="74">
        <v>83224.070000000007</v>
      </c>
      <c r="S56" s="74">
        <v>8747.8799999999992</v>
      </c>
      <c r="T56" s="74">
        <v>90472</v>
      </c>
      <c r="U56" s="74">
        <v>-2995.06</v>
      </c>
      <c r="V56" s="74">
        <v>87476.94</v>
      </c>
      <c r="W56" s="74">
        <v>81107.91</v>
      </c>
      <c r="X56" s="74">
        <v>81107.91</v>
      </c>
      <c r="Y56" s="74">
        <v>6369.03</v>
      </c>
      <c r="Z56" s="74">
        <v>368666</v>
      </c>
      <c r="AA56" s="74">
        <v>-8332.76</v>
      </c>
      <c r="AB56" s="74">
        <v>360333.24</v>
      </c>
      <c r="AC56" s="74">
        <v>322326.21999999997</v>
      </c>
      <c r="AD56" s="74">
        <v>321914.15000000002</v>
      </c>
      <c r="AE56" s="74">
        <v>38419.089999999997</v>
      </c>
    </row>
    <row r="57" spans="1:31" x14ac:dyDescent="0.25">
      <c r="A57" s="1" t="s">
        <v>677</v>
      </c>
      <c r="B57" s="74">
        <v>10800.85</v>
      </c>
      <c r="C57" s="74">
        <v>0</v>
      </c>
      <c r="D57" s="74">
        <v>10800.85</v>
      </c>
      <c r="E57" s="74">
        <v>71949.47</v>
      </c>
      <c r="F57" s="74">
        <v>71949.47</v>
      </c>
      <c r="G57" s="74">
        <v>-61148.62</v>
      </c>
      <c r="H57" s="74">
        <v>11299.2</v>
      </c>
      <c r="I57" s="73">
        <v>0</v>
      </c>
      <c r="J57" s="73">
        <v>11299.2</v>
      </c>
      <c r="K57" s="73">
        <v>54531.15</v>
      </c>
      <c r="L57" s="73">
        <v>54531.15</v>
      </c>
      <c r="M57" s="73">
        <v>-43231.95</v>
      </c>
      <c r="N57" s="74">
        <v>11629.28</v>
      </c>
      <c r="O57" s="74">
        <v>0</v>
      </c>
      <c r="P57" s="74">
        <v>11629.28</v>
      </c>
      <c r="Q57" s="74">
        <v>53355.360000000001</v>
      </c>
      <c r="R57" s="74">
        <v>53355.360000000001</v>
      </c>
      <c r="S57" s="74">
        <v>-41726.080000000002</v>
      </c>
      <c r="T57" s="74">
        <v>11648.39</v>
      </c>
      <c r="U57" s="74">
        <v>0</v>
      </c>
      <c r="V57" s="74">
        <v>11648.39</v>
      </c>
      <c r="W57" s="74">
        <v>51310.19</v>
      </c>
      <c r="X57" s="74">
        <v>51310.19</v>
      </c>
      <c r="Y57" s="74">
        <v>-39661.800000000003</v>
      </c>
      <c r="Z57" s="74">
        <v>45377.72</v>
      </c>
      <c r="AA57" s="74">
        <v>0</v>
      </c>
      <c r="AB57" s="74">
        <v>45377.72</v>
      </c>
      <c r="AC57" s="74">
        <v>231146.16999999998</v>
      </c>
      <c r="AD57" s="74">
        <v>231146.16999999998</v>
      </c>
      <c r="AE57" s="74">
        <v>-185768.45</v>
      </c>
    </row>
    <row r="58" spans="1:31" x14ac:dyDescent="0.25">
      <c r="A58" s="1" t="s">
        <v>676</v>
      </c>
      <c r="B58" s="74">
        <v>158956</v>
      </c>
      <c r="C58" s="74">
        <v>0</v>
      </c>
      <c r="D58" s="74">
        <v>158956</v>
      </c>
      <c r="E58" s="74">
        <v>95305.07</v>
      </c>
      <c r="F58" s="74">
        <v>95305.07</v>
      </c>
      <c r="G58" s="74">
        <v>63650.93</v>
      </c>
      <c r="H58" s="74">
        <v>174832</v>
      </c>
      <c r="I58" s="73">
        <v>0</v>
      </c>
      <c r="J58" s="73">
        <v>174832</v>
      </c>
      <c r="K58" s="73">
        <v>110242</v>
      </c>
      <c r="L58" s="73">
        <v>110242</v>
      </c>
      <c r="M58" s="73">
        <v>64590</v>
      </c>
      <c r="N58" s="74">
        <v>176498</v>
      </c>
      <c r="O58" s="74">
        <v>-1836.87</v>
      </c>
      <c r="P58" s="74">
        <v>174661.13</v>
      </c>
      <c r="Q58" s="74">
        <v>131478.79999999999</v>
      </c>
      <c r="R58" s="74">
        <v>131478.79999999999</v>
      </c>
      <c r="S58" s="74">
        <v>43182.33</v>
      </c>
      <c r="T58" s="74">
        <v>176645</v>
      </c>
      <c r="U58" s="74">
        <v>-10</v>
      </c>
      <c r="V58" s="74">
        <v>176635</v>
      </c>
      <c r="W58" s="74">
        <v>144902.69</v>
      </c>
      <c r="X58" s="74">
        <v>144902.69</v>
      </c>
      <c r="Y58" s="74">
        <v>31732.31</v>
      </c>
      <c r="Z58" s="74">
        <v>686931</v>
      </c>
      <c r="AA58" s="74">
        <v>-1846.87</v>
      </c>
      <c r="AB58" s="74">
        <v>685084.13</v>
      </c>
      <c r="AC58" s="74">
        <v>481928.56</v>
      </c>
      <c r="AD58" s="74">
        <v>481928.56</v>
      </c>
      <c r="AE58" s="74">
        <v>203155.57</v>
      </c>
    </row>
    <row r="59" spans="1:31" x14ac:dyDescent="0.25">
      <c r="A59" s="1" t="s">
        <v>675</v>
      </c>
      <c r="B59" s="74">
        <v>134638.51</v>
      </c>
      <c r="C59" s="74">
        <v>2093</v>
      </c>
      <c r="D59" s="74">
        <v>136731.51</v>
      </c>
      <c r="E59" s="74">
        <v>122825.98</v>
      </c>
      <c r="F59" s="74">
        <v>122825.98</v>
      </c>
      <c r="G59" s="74">
        <v>13905.53</v>
      </c>
      <c r="H59" s="74">
        <v>134639</v>
      </c>
      <c r="I59" s="73">
        <v>3244.65</v>
      </c>
      <c r="J59" s="73">
        <v>137883.65</v>
      </c>
      <c r="K59" s="73">
        <v>137883.64000000001</v>
      </c>
      <c r="L59" s="73">
        <v>137883.64000000001</v>
      </c>
      <c r="M59" s="73">
        <v>0.01</v>
      </c>
      <c r="N59" s="74">
        <v>146861.51999999999</v>
      </c>
      <c r="O59" s="74">
        <v>1836.92</v>
      </c>
      <c r="P59" s="74">
        <v>148698.44</v>
      </c>
      <c r="Q59" s="74">
        <v>148620.12</v>
      </c>
      <c r="R59" s="74">
        <v>148620.12</v>
      </c>
      <c r="S59" s="74">
        <v>78.319999999999993</v>
      </c>
      <c r="T59" s="74">
        <v>148896.79999999999</v>
      </c>
      <c r="U59" s="74">
        <v>3005.06</v>
      </c>
      <c r="V59" s="74">
        <v>151901.85999999999</v>
      </c>
      <c r="W59" s="74">
        <v>151891.89000000001</v>
      </c>
      <c r="X59" s="74">
        <v>151891.89000000001</v>
      </c>
      <c r="Y59" s="74">
        <v>9.9700000000000006</v>
      </c>
      <c r="Z59" s="74">
        <v>565035.83000000007</v>
      </c>
      <c r="AA59" s="74">
        <v>10179.629999999999</v>
      </c>
      <c r="AB59" s="74">
        <v>575215.46</v>
      </c>
      <c r="AC59" s="74">
        <v>561221.63</v>
      </c>
      <c r="AD59" s="74">
        <v>561221.63</v>
      </c>
      <c r="AE59" s="74">
        <v>13993.83</v>
      </c>
    </row>
    <row r="60" spans="1:31" x14ac:dyDescent="0.25">
      <c r="A60" s="1" t="s">
        <v>674</v>
      </c>
      <c r="B60" s="74">
        <v>9300</v>
      </c>
      <c r="C60" s="74">
        <v>0</v>
      </c>
      <c r="D60" s="74">
        <v>9300</v>
      </c>
      <c r="E60" s="74">
        <v>7611.49</v>
      </c>
      <c r="F60" s="74">
        <v>7611.49</v>
      </c>
      <c r="G60" s="74">
        <v>1688.51</v>
      </c>
      <c r="H60" s="74">
        <v>7500</v>
      </c>
      <c r="I60" s="73">
        <v>0</v>
      </c>
      <c r="J60" s="73">
        <v>7500</v>
      </c>
      <c r="K60" s="73">
        <v>6988.09</v>
      </c>
      <c r="L60" s="73">
        <v>6988.09</v>
      </c>
      <c r="M60" s="73">
        <v>511.91</v>
      </c>
      <c r="N60" s="74">
        <v>7400</v>
      </c>
      <c r="O60" s="74">
        <v>0</v>
      </c>
      <c r="P60" s="74">
        <v>7400</v>
      </c>
      <c r="Q60" s="74">
        <v>6759.99</v>
      </c>
      <c r="R60" s="74">
        <v>6759.99</v>
      </c>
      <c r="S60" s="74">
        <v>640.01</v>
      </c>
      <c r="T60" s="74">
        <v>4850</v>
      </c>
      <c r="U60" s="74">
        <v>0</v>
      </c>
      <c r="V60" s="74">
        <v>4850</v>
      </c>
      <c r="W60" s="74">
        <v>3599.61</v>
      </c>
      <c r="X60" s="74">
        <v>3599.61</v>
      </c>
      <c r="Y60" s="74">
        <v>1250.3900000000001</v>
      </c>
      <c r="Z60" s="74">
        <v>29050</v>
      </c>
      <c r="AA60" s="74">
        <v>0</v>
      </c>
      <c r="AB60" s="74">
        <v>29050</v>
      </c>
      <c r="AC60" s="74">
        <v>24959.18</v>
      </c>
      <c r="AD60" s="74">
        <v>24959.18</v>
      </c>
      <c r="AE60" s="74">
        <v>4090.8200000000006</v>
      </c>
    </row>
    <row r="61" spans="1:31" x14ac:dyDescent="0.25">
      <c r="A61" s="1" t="s">
        <v>673</v>
      </c>
      <c r="B61" s="74">
        <v>260.39999999999998</v>
      </c>
      <c r="C61" s="74">
        <v>0</v>
      </c>
      <c r="D61" s="74">
        <v>260.39999999999998</v>
      </c>
      <c r="E61" s="74">
        <v>213.12</v>
      </c>
      <c r="F61" s="74">
        <v>213.12</v>
      </c>
      <c r="G61" s="74">
        <v>47.28</v>
      </c>
      <c r="H61" s="74">
        <v>210</v>
      </c>
      <c r="I61" s="73">
        <v>0</v>
      </c>
      <c r="J61" s="73">
        <v>210</v>
      </c>
      <c r="K61" s="73">
        <v>195.67</v>
      </c>
      <c r="L61" s="73">
        <v>195.67</v>
      </c>
      <c r="M61" s="73">
        <v>14.33</v>
      </c>
      <c r="N61" s="74">
        <v>207.2</v>
      </c>
      <c r="O61" s="74">
        <v>0</v>
      </c>
      <c r="P61" s="74">
        <v>207.2</v>
      </c>
      <c r="Q61" s="74">
        <v>189.28</v>
      </c>
      <c r="R61" s="74">
        <v>189.28</v>
      </c>
      <c r="S61" s="74">
        <v>17.920000000000002</v>
      </c>
      <c r="T61" s="74">
        <v>135.80000000000001</v>
      </c>
      <c r="U61" s="74">
        <v>0</v>
      </c>
      <c r="V61" s="74">
        <v>135.80000000000001</v>
      </c>
      <c r="W61" s="74">
        <v>990.79</v>
      </c>
      <c r="X61" s="74">
        <v>990.79</v>
      </c>
      <c r="Y61" s="74">
        <v>-854.99</v>
      </c>
      <c r="Z61" s="74">
        <v>813.39999999999986</v>
      </c>
      <c r="AA61" s="74">
        <v>0</v>
      </c>
      <c r="AB61" s="74">
        <v>813.39999999999986</v>
      </c>
      <c r="AC61" s="74">
        <v>1588.86</v>
      </c>
      <c r="AD61" s="74">
        <v>1588.86</v>
      </c>
      <c r="AE61" s="74">
        <v>-775.46</v>
      </c>
    </row>
    <row r="62" spans="1:31" x14ac:dyDescent="0.25">
      <c r="A62" s="1" t="s">
        <v>672</v>
      </c>
      <c r="B62" s="74">
        <v>102600</v>
      </c>
      <c r="C62" s="74">
        <v>0</v>
      </c>
      <c r="D62" s="74">
        <v>102600</v>
      </c>
      <c r="E62" s="74">
        <v>92669.759999999995</v>
      </c>
      <c r="F62" s="74">
        <v>92669.759999999995</v>
      </c>
      <c r="G62" s="74">
        <v>9930.24</v>
      </c>
      <c r="H62" s="74">
        <v>96460</v>
      </c>
      <c r="I62" s="73">
        <v>0</v>
      </c>
      <c r="J62" s="73">
        <v>96460</v>
      </c>
      <c r="K62" s="73">
        <v>89995.89</v>
      </c>
      <c r="L62" s="73">
        <v>89995.89</v>
      </c>
      <c r="M62" s="73">
        <v>6464.11</v>
      </c>
      <c r="N62" s="74">
        <v>96100</v>
      </c>
      <c r="O62" s="74">
        <v>0</v>
      </c>
      <c r="P62" s="74">
        <v>96100</v>
      </c>
      <c r="Q62" s="74">
        <v>95108.91</v>
      </c>
      <c r="R62" s="74">
        <v>95108.91</v>
      </c>
      <c r="S62" s="74">
        <v>991.09</v>
      </c>
      <c r="T62" s="74">
        <v>94100</v>
      </c>
      <c r="U62" s="74">
        <v>0</v>
      </c>
      <c r="V62" s="74">
        <v>94100</v>
      </c>
      <c r="W62" s="74">
        <v>86500.04</v>
      </c>
      <c r="X62" s="74">
        <v>86500.04</v>
      </c>
      <c r="Y62" s="74">
        <v>7599.96</v>
      </c>
      <c r="Z62" s="74">
        <v>389260</v>
      </c>
      <c r="AA62" s="74">
        <v>0</v>
      </c>
      <c r="AB62" s="74">
        <v>389260</v>
      </c>
      <c r="AC62" s="74">
        <v>364274.6</v>
      </c>
      <c r="AD62" s="74">
        <v>364274.6</v>
      </c>
      <c r="AE62" s="74">
        <v>24985.399999999998</v>
      </c>
    </row>
    <row r="63" spans="1:31" x14ac:dyDescent="0.25">
      <c r="A63" s="1" t="s">
        <v>671</v>
      </c>
      <c r="B63" s="74">
        <v>3706.47</v>
      </c>
      <c r="C63" s="74">
        <v>0</v>
      </c>
      <c r="D63" s="74">
        <v>3706.47</v>
      </c>
      <c r="E63" s="74">
        <v>15112.44</v>
      </c>
      <c r="F63" s="74">
        <v>15112.44</v>
      </c>
      <c r="G63" s="74">
        <v>-11405.97</v>
      </c>
      <c r="H63" s="74">
        <v>3451.84</v>
      </c>
      <c r="I63" s="73">
        <v>0</v>
      </c>
      <c r="J63" s="73">
        <v>3451.84</v>
      </c>
      <c r="K63" s="73">
        <v>5836.25</v>
      </c>
      <c r="L63" s="73">
        <v>5836.25</v>
      </c>
      <c r="M63" s="73">
        <v>-2384.41</v>
      </c>
      <c r="N63" s="74">
        <v>3476.2</v>
      </c>
      <c r="O63" s="74">
        <v>0</v>
      </c>
      <c r="P63" s="74">
        <v>3476.2</v>
      </c>
      <c r="Q63" s="74">
        <v>3360.01</v>
      </c>
      <c r="R63" s="74">
        <v>3360.01</v>
      </c>
      <c r="S63" s="74">
        <v>116.19</v>
      </c>
      <c r="T63" s="74">
        <v>3450.44</v>
      </c>
      <c r="U63" s="74">
        <v>0</v>
      </c>
      <c r="V63" s="74">
        <v>3450.44</v>
      </c>
      <c r="W63" s="74">
        <v>14213.65</v>
      </c>
      <c r="X63" s="74">
        <v>14213.65</v>
      </c>
      <c r="Y63" s="74">
        <v>-10763.21</v>
      </c>
      <c r="Z63" s="74">
        <v>14084.949999999999</v>
      </c>
      <c r="AA63" s="74">
        <v>0</v>
      </c>
      <c r="AB63" s="74">
        <v>14084.949999999999</v>
      </c>
      <c r="AC63" s="74">
        <v>38522.350000000006</v>
      </c>
      <c r="AD63" s="74">
        <v>38522.350000000006</v>
      </c>
      <c r="AE63" s="74">
        <v>-24437.399999999998</v>
      </c>
    </row>
    <row r="64" spans="1:31" x14ac:dyDescent="0.25">
      <c r="A64" s="1" t="s">
        <v>670</v>
      </c>
      <c r="B64" s="74">
        <v>29774</v>
      </c>
      <c r="C64" s="74">
        <v>0</v>
      </c>
      <c r="D64" s="74">
        <v>29774</v>
      </c>
      <c r="E64" s="74">
        <v>13242.51</v>
      </c>
      <c r="F64" s="74">
        <v>13242.51</v>
      </c>
      <c r="G64" s="74">
        <v>16531.490000000002</v>
      </c>
      <c r="H64" s="74">
        <v>26820</v>
      </c>
      <c r="I64" s="73">
        <v>0</v>
      </c>
      <c r="J64" s="73">
        <v>26820</v>
      </c>
      <c r="K64" s="73">
        <v>21848.25</v>
      </c>
      <c r="L64" s="73">
        <v>21848.25</v>
      </c>
      <c r="M64" s="73">
        <v>4971.75</v>
      </c>
      <c r="N64" s="74">
        <v>28050</v>
      </c>
      <c r="O64" s="74">
        <v>0</v>
      </c>
      <c r="P64" s="74">
        <v>28050</v>
      </c>
      <c r="Q64" s="74">
        <v>24891.25</v>
      </c>
      <c r="R64" s="74">
        <v>24891.25</v>
      </c>
      <c r="S64" s="74">
        <v>3158.75</v>
      </c>
      <c r="T64" s="74">
        <v>29130</v>
      </c>
      <c r="U64" s="74">
        <v>0</v>
      </c>
      <c r="V64" s="74">
        <v>29130</v>
      </c>
      <c r="W64" s="74">
        <v>25966.75</v>
      </c>
      <c r="X64" s="74">
        <v>25966.75</v>
      </c>
      <c r="Y64" s="74">
        <v>3163.25</v>
      </c>
      <c r="Z64" s="74">
        <v>113774</v>
      </c>
      <c r="AA64" s="74">
        <v>0</v>
      </c>
      <c r="AB64" s="74">
        <v>113774</v>
      </c>
      <c r="AC64" s="74">
        <v>85948.760000000009</v>
      </c>
      <c r="AD64" s="74">
        <v>85948.760000000009</v>
      </c>
      <c r="AE64" s="74">
        <v>27825.24</v>
      </c>
    </row>
    <row r="65" spans="1:31" x14ac:dyDescent="0.25">
      <c r="A65" s="1" t="s">
        <v>669</v>
      </c>
      <c r="B65" s="74">
        <v>0</v>
      </c>
      <c r="C65" s="74">
        <v>0</v>
      </c>
      <c r="D65" s="74">
        <v>0</v>
      </c>
      <c r="E65" s="74">
        <v>0</v>
      </c>
      <c r="F65" s="74">
        <v>0</v>
      </c>
      <c r="G65" s="74">
        <v>0</v>
      </c>
      <c r="I65" s="73"/>
      <c r="J65" s="73"/>
      <c r="K65" s="73"/>
      <c r="L65" s="73"/>
      <c r="M65" s="73"/>
      <c r="N65" s="74">
        <v>0</v>
      </c>
      <c r="O65" s="74">
        <v>0</v>
      </c>
      <c r="P65" s="74">
        <v>0</v>
      </c>
      <c r="Q65" s="74">
        <v>25</v>
      </c>
      <c r="R65" s="74">
        <v>25</v>
      </c>
      <c r="S65" s="74">
        <v>-25</v>
      </c>
      <c r="T65" s="74">
        <v>0</v>
      </c>
      <c r="U65" s="74">
        <v>0</v>
      </c>
      <c r="V65" s="74">
        <v>0</v>
      </c>
      <c r="W65" s="74">
        <v>0</v>
      </c>
      <c r="X65" s="74">
        <v>0</v>
      </c>
      <c r="Y65" s="74">
        <v>0</v>
      </c>
      <c r="Z65" s="74">
        <v>0</v>
      </c>
      <c r="AA65" s="74">
        <v>0</v>
      </c>
      <c r="AB65" s="74">
        <v>0</v>
      </c>
      <c r="AC65" s="74">
        <v>25</v>
      </c>
      <c r="AD65" s="74">
        <v>25</v>
      </c>
      <c r="AE65" s="74">
        <v>-25</v>
      </c>
    </row>
    <row r="66" spans="1:31" x14ac:dyDescent="0.25">
      <c r="A66" s="1" t="s">
        <v>668</v>
      </c>
      <c r="B66" s="74">
        <v>1700561</v>
      </c>
      <c r="C66" s="74">
        <v>0</v>
      </c>
      <c r="D66" s="74">
        <v>1700561</v>
      </c>
      <c r="E66" s="74">
        <v>1700561</v>
      </c>
      <c r="F66" s="74">
        <v>1700561</v>
      </c>
      <c r="G66" s="74">
        <v>0</v>
      </c>
      <c r="H66" s="74">
        <v>1654786</v>
      </c>
      <c r="I66" s="73">
        <v>0</v>
      </c>
      <c r="J66" s="73">
        <v>1654786</v>
      </c>
      <c r="K66" s="73">
        <v>1654786</v>
      </c>
      <c r="L66" s="73">
        <v>1654786</v>
      </c>
      <c r="M66" s="73">
        <v>0</v>
      </c>
      <c r="N66" s="74">
        <v>1777692</v>
      </c>
      <c r="O66" s="74">
        <v>0</v>
      </c>
      <c r="P66" s="74">
        <v>1777692</v>
      </c>
      <c r="Q66" s="74">
        <v>1777692</v>
      </c>
      <c r="R66" s="74">
        <v>1777692</v>
      </c>
      <c r="S66" s="74">
        <v>0</v>
      </c>
      <c r="T66" s="74">
        <v>2028734</v>
      </c>
      <c r="U66" s="74">
        <v>0</v>
      </c>
      <c r="V66" s="74">
        <v>2028734</v>
      </c>
      <c r="W66" s="74">
        <v>2028734</v>
      </c>
      <c r="X66" s="74">
        <v>2028734</v>
      </c>
      <c r="Y66" s="74">
        <v>0</v>
      </c>
      <c r="Z66" s="74">
        <v>7161773</v>
      </c>
      <c r="AA66" s="74">
        <v>0</v>
      </c>
      <c r="AB66" s="74">
        <v>7161773</v>
      </c>
      <c r="AC66" s="74">
        <v>7161773</v>
      </c>
      <c r="AD66" s="74">
        <v>7161773</v>
      </c>
      <c r="AE66" s="74">
        <v>0</v>
      </c>
    </row>
    <row r="67" spans="1:31" x14ac:dyDescent="0.25">
      <c r="A67" s="1" t="s">
        <v>667</v>
      </c>
      <c r="B67" s="74">
        <v>50000</v>
      </c>
      <c r="C67" s="74">
        <v>0</v>
      </c>
      <c r="D67" s="74">
        <v>50000</v>
      </c>
      <c r="E67" s="74">
        <v>50000</v>
      </c>
      <c r="F67" s="74">
        <v>50000</v>
      </c>
      <c r="G67" s="74">
        <v>0</v>
      </c>
      <c r="H67" s="74">
        <v>103100</v>
      </c>
      <c r="I67" s="73">
        <v>0</v>
      </c>
      <c r="J67" s="73">
        <v>103100</v>
      </c>
      <c r="K67" s="73">
        <v>103100</v>
      </c>
      <c r="L67" s="73">
        <v>103100</v>
      </c>
      <c r="M67" s="73">
        <v>0</v>
      </c>
      <c r="N67" s="74">
        <v>103100</v>
      </c>
      <c r="O67" s="74">
        <v>0</v>
      </c>
      <c r="P67" s="74">
        <v>103100</v>
      </c>
      <c r="Q67" s="74">
        <v>103100.7</v>
      </c>
      <c r="R67" s="74">
        <v>103100.7</v>
      </c>
      <c r="S67" s="74">
        <v>-0.7</v>
      </c>
      <c r="T67" s="74">
        <v>44500</v>
      </c>
      <c r="U67" s="74">
        <v>0</v>
      </c>
      <c r="V67" s="74">
        <v>44500</v>
      </c>
      <c r="W67" s="74">
        <v>44500</v>
      </c>
      <c r="X67" s="74">
        <v>44500</v>
      </c>
      <c r="Y67" s="74">
        <v>0</v>
      </c>
      <c r="Z67" s="74">
        <v>300700</v>
      </c>
      <c r="AA67" s="74">
        <v>0</v>
      </c>
      <c r="AB67" s="74">
        <v>300700</v>
      </c>
      <c r="AC67" s="74">
        <v>300700.7</v>
      </c>
      <c r="AD67" s="74">
        <v>300700.7</v>
      </c>
      <c r="AE67" s="74">
        <v>-0.7</v>
      </c>
    </row>
    <row r="68" spans="1:31" x14ac:dyDescent="0.25">
      <c r="A68" s="1" t="s">
        <v>666</v>
      </c>
      <c r="B68" s="74">
        <v>4500</v>
      </c>
      <c r="C68" s="74">
        <v>0</v>
      </c>
      <c r="D68" s="74">
        <v>4500</v>
      </c>
      <c r="E68" s="74">
        <v>4408.2</v>
      </c>
      <c r="F68" s="74">
        <v>4408.2</v>
      </c>
      <c r="G68" s="74">
        <v>91.8</v>
      </c>
      <c r="H68" s="74">
        <v>7500</v>
      </c>
      <c r="I68" s="73">
        <v>0</v>
      </c>
      <c r="J68" s="73">
        <v>7500</v>
      </c>
      <c r="K68" s="73">
        <v>7487.5</v>
      </c>
      <c r="L68" s="73">
        <v>7487.5</v>
      </c>
      <c r="M68" s="73">
        <v>12.5</v>
      </c>
      <c r="N68" s="74">
        <v>7500</v>
      </c>
      <c r="O68" s="74">
        <v>0</v>
      </c>
      <c r="P68" s="74">
        <v>7500</v>
      </c>
      <c r="Q68" s="74">
        <v>7362.64</v>
      </c>
      <c r="R68" s="74">
        <v>7362.64</v>
      </c>
      <c r="S68" s="74">
        <v>137.36000000000001</v>
      </c>
      <c r="T68" s="74">
        <v>10000</v>
      </c>
      <c r="U68" s="74">
        <v>0</v>
      </c>
      <c r="V68" s="74">
        <v>10000</v>
      </c>
      <c r="W68" s="74">
        <v>9558.31</v>
      </c>
      <c r="X68" s="74">
        <v>9558.31</v>
      </c>
      <c r="Y68" s="74">
        <v>441.69</v>
      </c>
      <c r="Z68" s="74">
        <v>29500</v>
      </c>
      <c r="AA68" s="74">
        <v>0</v>
      </c>
      <c r="AB68" s="74">
        <v>29500</v>
      </c>
      <c r="AC68" s="74">
        <v>28816.65</v>
      </c>
      <c r="AD68" s="74">
        <v>28816.65</v>
      </c>
      <c r="AE68" s="74">
        <v>683.35</v>
      </c>
    </row>
    <row r="69" spans="1:31" x14ac:dyDescent="0.25">
      <c r="A69" s="1" t="s">
        <v>665</v>
      </c>
      <c r="B69" s="74">
        <v>126</v>
      </c>
      <c r="C69" s="74">
        <v>0</v>
      </c>
      <c r="D69" s="74">
        <v>126</v>
      </c>
      <c r="E69" s="74">
        <v>123.43</v>
      </c>
      <c r="F69" s="74">
        <v>123.43</v>
      </c>
      <c r="G69" s="74">
        <v>2.57</v>
      </c>
      <c r="H69" s="74">
        <v>210</v>
      </c>
      <c r="I69" s="73">
        <v>0</v>
      </c>
      <c r="J69" s="73">
        <v>210</v>
      </c>
      <c r="K69" s="73">
        <v>209.65</v>
      </c>
      <c r="L69" s="73">
        <v>209.65</v>
      </c>
      <c r="M69" s="73">
        <v>0.35</v>
      </c>
      <c r="N69" s="74">
        <v>210</v>
      </c>
      <c r="O69" s="74">
        <v>0</v>
      </c>
      <c r="P69" s="74">
        <v>210</v>
      </c>
      <c r="Q69" s="74">
        <v>206.15</v>
      </c>
      <c r="R69" s="74">
        <v>206.15</v>
      </c>
      <c r="S69" s="74">
        <v>3.85</v>
      </c>
      <c r="T69" s="74">
        <v>280</v>
      </c>
      <c r="U69" s="74">
        <v>0</v>
      </c>
      <c r="V69" s="74">
        <v>280</v>
      </c>
      <c r="W69" s="74">
        <v>721.69</v>
      </c>
      <c r="X69" s="74">
        <v>721.69</v>
      </c>
      <c r="Y69" s="74">
        <v>-441.69</v>
      </c>
      <c r="Z69" s="74">
        <v>826</v>
      </c>
      <c r="AA69" s="74">
        <v>0</v>
      </c>
      <c r="AB69" s="74">
        <v>826</v>
      </c>
      <c r="AC69" s="74">
        <v>1260.92</v>
      </c>
      <c r="AD69" s="74">
        <v>1260.92</v>
      </c>
      <c r="AE69" s="74">
        <v>-434.92</v>
      </c>
    </row>
    <row r="70" spans="1:31" x14ac:dyDescent="0.25">
      <c r="A70" s="1" t="s">
        <v>664</v>
      </c>
      <c r="B70" s="74">
        <v>7800</v>
      </c>
      <c r="C70" s="74">
        <v>0</v>
      </c>
      <c r="D70" s="74">
        <v>7800</v>
      </c>
      <c r="E70" s="74">
        <v>7062.21</v>
      </c>
      <c r="F70" s="74">
        <v>7062.21</v>
      </c>
      <c r="G70" s="74">
        <v>737.79</v>
      </c>
      <c r="H70" s="74">
        <v>7800</v>
      </c>
      <c r="I70" s="73">
        <v>0</v>
      </c>
      <c r="J70" s="73">
        <v>7800</v>
      </c>
      <c r="K70" s="73">
        <v>7514.28</v>
      </c>
      <c r="L70" s="73">
        <v>7514.28</v>
      </c>
      <c r="M70" s="73">
        <v>285.72000000000003</v>
      </c>
      <c r="N70" s="74">
        <v>7600</v>
      </c>
      <c r="O70" s="74">
        <v>0</v>
      </c>
      <c r="P70" s="74">
        <v>7600</v>
      </c>
      <c r="Q70" s="74">
        <v>6571.42</v>
      </c>
      <c r="R70" s="74">
        <v>6571.42</v>
      </c>
      <c r="S70" s="74">
        <v>1028.58</v>
      </c>
      <c r="T70" s="74">
        <v>8500</v>
      </c>
      <c r="U70" s="74">
        <v>0</v>
      </c>
      <c r="V70" s="74">
        <v>8500</v>
      </c>
      <c r="W70" s="74">
        <v>5220.16</v>
      </c>
      <c r="X70" s="74">
        <v>5220.16</v>
      </c>
      <c r="Y70" s="74">
        <v>3279.84</v>
      </c>
      <c r="Z70" s="74">
        <v>31700</v>
      </c>
      <c r="AA70" s="74">
        <v>0</v>
      </c>
      <c r="AB70" s="74">
        <v>31700</v>
      </c>
      <c r="AC70" s="74">
        <v>26368.07</v>
      </c>
      <c r="AD70" s="74">
        <v>26368.07</v>
      </c>
      <c r="AE70" s="74">
        <v>5331.93</v>
      </c>
    </row>
    <row r="71" spans="1:31" x14ac:dyDescent="0.25">
      <c r="A71" s="1" t="s">
        <v>663</v>
      </c>
      <c r="B71" s="74">
        <v>218.4</v>
      </c>
      <c r="C71" s="74">
        <v>0</v>
      </c>
      <c r="D71" s="74">
        <v>218.4</v>
      </c>
      <c r="E71" s="74">
        <v>697.75</v>
      </c>
      <c r="F71" s="74">
        <v>697.75</v>
      </c>
      <c r="G71" s="74">
        <v>-479.35</v>
      </c>
      <c r="H71" s="74">
        <v>218.4</v>
      </c>
      <c r="I71" s="73">
        <v>0</v>
      </c>
      <c r="J71" s="73">
        <v>218.4</v>
      </c>
      <c r="K71" s="73">
        <v>210.4</v>
      </c>
      <c r="L71" s="73">
        <v>210.4</v>
      </c>
      <c r="M71" s="73">
        <v>8</v>
      </c>
      <c r="N71" s="74">
        <v>212.8</v>
      </c>
      <c r="O71" s="74">
        <v>0</v>
      </c>
      <c r="P71" s="74">
        <v>212.8</v>
      </c>
      <c r="Q71" s="74">
        <v>184.01</v>
      </c>
      <c r="R71" s="74">
        <v>184.01</v>
      </c>
      <c r="S71" s="74">
        <v>28.79</v>
      </c>
      <c r="T71" s="74">
        <v>238</v>
      </c>
      <c r="U71" s="74">
        <v>0</v>
      </c>
      <c r="V71" s="74">
        <v>238</v>
      </c>
      <c r="W71" s="74">
        <v>3206.17</v>
      </c>
      <c r="X71" s="74">
        <v>3206.17</v>
      </c>
      <c r="Y71" s="74">
        <v>-2968.17</v>
      </c>
      <c r="Z71" s="74">
        <v>887.6</v>
      </c>
      <c r="AA71" s="74">
        <v>0</v>
      </c>
      <c r="AB71" s="74">
        <v>887.6</v>
      </c>
      <c r="AC71" s="74">
        <v>4298.33</v>
      </c>
      <c r="AD71" s="74">
        <v>4298.33</v>
      </c>
      <c r="AE71" s="74">
        <v>-3410.73</v>
      </c>
    </row>
    <row r="72" spans="1:31" x14ac:dyDescent="0.25">
      <c r="A72" s="1" t="s">
        <v>662</v>
      </c>
      <c r="B72" s="74">
        <v>138260</v>
      </c>
      <c r="C72" s="74">
        <v>0</v>
      </c>
      <c r="D72" s="74">
        <v>138260</v>
      </c>
      <c r="E72" s="74">
        <v>118940.68</v>
      </c>
      <c r="F72" s="74">
        <v>118940.68</v>
      </c>
      <c r="G72" s="74">
        <v>19319.32</v>
      </c>
      <c r="H72" s="74">
        <v>127071</v>
      </c>
      <c r="I72" s="73">
        <v>0</v>
      </c>
      <c r="J72" s="73">
        <v>127071</v>
      </c>
      <c r="K72" s="73">
        <v>99094.92</v>
      </c>
      <c r="L72" s="73">
        <v>99094.92</v>
      </c>
      <c r="M72" s="73">
        <v>27976.080000000002</v>
      </c>
      <c r="N72" s="74">
        <v>124071</v>
      </c>
      <c r="O72" s="74">
        <v>25000</v>
      </c>
      <c r="P72" s="74">
        <v>149071</v>
      </c>
      <c r="Q72" s="74">
        <v>123046.39999999999</v>
      </c>
      <c r="R72" s="74">
        <v>123046.39999999999</v>
      </c>
      <c r="S72" s="74">
        <v>26024.6</v>
      </c>
      <c r="T72" s="74">
        <v>121511</v>
      </c>
      <c r="U72" s="74">
        <v>-2707.26</v>
      </c>
      <c r="V72" s="74">
        <v>118803.74</v>
      </c>
      <c r="W72" s="74">
        <v>117955.51</v>
      </c>
      <c r="X72" s="74">
        <v>117955.51</v>
      </c>
      <c r="Y72" s="74">
        <v>848.23</v>
      </c>
      <c r="Z72" s="74">
        <v>510913</v>
      </c>
      <c r="AA72" s="74">
        <v>22292.739999999998</v>
      </c>
      <c r="AB72" s="74">
        <v>533205.74</v>
      </c>
      <c r="AC72" s="74">
        <v>459037.51</v>
      </c>
      <c r="AD72" s="74">
        <v>459037.51</v>
      </c>
      <c r="AE72" s="74">
        <v>74168.23</v>
      </c>
    </row>
    <row r="73" spans="1:31" x14ac:dyDescent="0.25">
      <c r="A73" s="1" t="s">
        <v>661</v>
      </c>
      <c r="B73" s="74">
        <v>3995.71</v>
      </c>
      <c r="C73" s="74">
        <v>0</v>
      </c>
      <c r="D73" s="74">
        <v>3995.71</v>
      </c>
      <c r="E73" s="74">
        <v>3400.65</v>
      </c>
      <c r="F73" s="74">
        <v>3400.65</v>
      </c>
      <c r="G73" s="74">
        <v>595.05999999999995</v>
      </c>
      <c r="H73" s="74">
        <v>3705.55</v>
      </c>
      <c r="I73" s="73">
        <v>0</v>
      </c>
      <c r="J73" s="73">
        <v>3705.55</v>
      </c>
      <c r="K73" s="73">
        <v>4398.8</v>
      </c>
      <c r="L73" s="73">
        <v>4398.8</v>
      </c>
      <c r="M73" s="73">
        <v>-693.25</v>
      </c>
      <c r="N73" s="74">
        <v>3637.79</v>
      </c>
      <c r="O73" s="74">
        <v>700</v>
      </c>
      <c r="P73" s="74">
        <v>4337.79</v>
      </c>
      <c r="Q73" s="74">
        <v>127055.99</v>
      </c>
      <c r="R73" s="74">
        <v>127055.99</v>
      </c>
      <c r="S73" s="74">
        <v>-122718.2</v>
      </c>
      <c r="T73" s="74">
        <v>3570.31</v>
      </c>
      <c r="U73" s="74">
        <v>0</v>
      </c>
      <c r="V73" s="74">
        <v>3570.31</v>
      </c>
      <c r="W73" s="74">
        <v>3523.03</v>
      </c>
      <c r="X73" s="74">
        <v>3523.03</v>
      </c>
      <c r="Y73" s="74">
        <v>47.28</v>
      </c>
      <c r="Z73" s="74">
        <v>14909.359999999999</v>
      </c>
      <c r="AA73" s="74">
        <v>700</v>
      </c>
      <c r="AB73" s="74">
        <v>15609.359999999999</v>
      </c>
      <c r="AC73" s="74">
        <v>138378.47</v>
      </c>
      <c r="AD73" s="74">
        <v>138378.47</v>
      </c>
      <c r="AE73" s="74">
        <v>-122769.11</v>
      </c>
    </row>
    <row r="74" spans="1:31" x14ac:dyDescent="0.25">
      <c r="A74" s="1" t="s">
        <v>660</v>
      </c>
      <c r="B74" s="74">
        <v>4444</v>
      </c>
      <c r="C74" s="74">
        <v>0</v>
      </c>
      <c r="D74" s="74">
        <v>4444</v>
      </c>
      <c r="E74" s="74">
        <v>2510.75</v>
      </c>
      <c r="F74" s="74">
        <v>2510.75</v>
      </c>
      <c r="G74" s="74">
        <v>1933.25</v>
      </c>
      <c r="H74" s="74">
        <v>5270</v>
      </c>
      <c r="I74" s="73">
        <v>0</v>
      </c>
      <c r="J74" s="73">
        <v>5270</v>
      </c>
      <c r="K74" s="73">
        <v>3034.75</v>
      </c>
      <c r="L74" s="73">
        <v>3034.75</v>
      </c>
      <c r="M74" s="73">
        <v>2235.25</v>
      </c>
      <c r="N74" s="74">
        <v>5850</v>
      </c>
      <c r="O74" s="74">
        <v>0</v>
      </c>
      <c r="P74" s="74">
        <v>5850</v>
      </c>
      <c r="Q74" s="74">
        <v>3276</v>
      </c>
      <c r="R74" s="74">
        <v>3276</v>
      </c>
      <c r="S74" s="74">
        <v>2574</v>
      </c>
      <c r="T74" s="74">
        <v>6000</v>
      </c>
      <c r="U74" s="74">
        <v>2707.26</v>
      </c>
      <c r="V74" s="74">
        <v>8707.26</v>
      </c>
      <c r="W74" s="74">
        <v>7867.25</v>
      </c>
      <c r="X74" s="74">
        <v>7867.25</v>
      </c>
      <c r="Y74" s="74">
        <v>840.01</v>
      </c>
      <c r="Z74" s="74">
        <v>21564</v>
      </c>
      <c r="AA74" s="74">
        <v>2707.26</v>
      </c>
      <c r="AB74" s="74">
        <v>24271.260000000002</v>
      </c>
      <c r="AC74" s="74">
        <v>16688.75</v>
      </c>
      <c r="AD74" s="74">
        <v>16688.75</v>
      </c>
      <c r="AE74" s="74">
        <v>7582.51</v>
      </c>
    </row>
    <row r="75" spans="1:31" x14ac:dyDescent="0.25">
      <c r="A75" s="1" t="s">
        <v>659</v>
      </c>
      <c r="B75" s="74">
        <v>4000</v>
      </c>
      <c r="C75" s="74">
        <v>0</v>
      </c>
      <c r="D75" s="74">
        <v>4000</v>
      </c>
      <c r="E75" s="74">
        <v>1967.32</v>
      </c>
      <c r="F75" s="74">
        <v>1967.32</v>
      </c>
      <c r="G75" s="74">
        <v>2032.68</v>
      </c>
      <c r="H75" s="74">
        <v>3500</v>
      </c>
      <c r="I75" s="73">
        <v>0</v>
      </c>
      <c r="J75" s="73">
        <v>3500</v>
      </c>
      <c r="K75" s="73">
        <v>2375.12</v>
      </c>
      <c r="L75" s="73">
        <v>2375.12</v>
      </c>
      <c r="M75" s="73">
        <v>1124.8800000000001</v>
      </c>
      <c r="N75" s="74">
        <v>3500</v>
      </c>
      <c r="O75" s="74">
        <v>34.5</v>
      </c>
      <c r="P75" s="74">
        <v>3534.5</v>
      </c>
      <c r="Q75" s="74">
        <v>1778.95</v>
      </c>
      <c r="R75" s="74">
        <v>1778.95</v>
      </c>
      <c r="S75" s="74">
        <v>1755.55</v>
      </c>
      <c r="T75" s="74">
        <v>2900</v>
      </c>
      <c r="U75" s="74">
        <v>0</v>
      </c>
      <c r="V75" s="74">
        <v>2900</v>
      </c>
      <c r="W75" s="74">
        <v>2092.11</v>
      </c>
      <c r="X75" s="74">
        <v>2092.11</v>
      </c>
      <c r="Y75" s="74">
        <v>807.89</v>
      </c>
      <c r="Z75" s="74">
        <v>13900</v>
      </c>
      <c r="AA75" s="74">
        <v>34.5</v>
      </c>
      <c r="AB75" s="74">
        <v>13934.5</v>
      </c>
      <c r="AC75" s="74">
        <v>8213.5</v>
      </c>
      <c r="AD75" s="74">
        <v>8213.5</v>
      </c>
      <c r="AE75" s="74">
        <v>5721.0000000000009</v>
      </c>
    </row>
    <row r="76" spans="1:31" x14ac:dyDescent="0.25">
      <c r="A76" s="1" t="s">
        <v>658</v>
      </c>
      <c r="B76" s="74">
        <v>411.24</v>
      </c>
      <c r="C76" s="74">
        <v>0</v>
      </c>
      <c r="D76" s="74">
        <v>411.24</v>
      </c>
      <c r="E76" s="74">
        <v>2257.87</v>
      </c>
      <c r="F76" s="74">
        <v>2257.87</v>
      </c>
      <c r="G76" s="74">
        <v>-1846.63</v>
      </c>
      <c r="H76" s="74">
        <v>421.34</v>
      </c>
      <c r="I76" s="73">
        <v>0</v>
      </c>
      <c r="J76" s="73">
        <v>421.34</v>
      </c>
      <c r="K76" s="73">
        <v>2527.67</v>
      </c>
      <c r="L76" s="73">
        <v>2527.67</v>
      </c>
      <c r="M76" s="73">
        <v>-2106.33</v>
      </c>
      <c r="N76" s="74">
        <v>98</v>
      </c>
      <c r="O76" s="74">
        <v>0</v>
      </c>
      <c r="P76" s="74">
        <v>98</v>
      </c>
      <c r="Q76" s="74">
        <v>48.84</v>
      </c>
      <c r="R76" s="74">
        <v>48.84</v>
      </c>
      <c r="S76" s="74">
        <v>49.16</v>
      </c>
      <c r="T76" s="74">
        <v>81.2</v>
      </c>
      <c r="U76" s="74">
        <v>0</v>
      </c>
      <c r="V76" s="74">
        <v>81.2</v>
      </c>
      <c r="W76" s="74">
        <v>537.58000000000004</v>
      </c>
      <c r="X76" s="74">
        <v>537.58000000000004</v>
      </c>
      <c r="Y76" s="74">
        <v>-456.38</v>
      </c>
      <c r="Z76" s="74">
        <v>1011.78</v>
      </c>
      <c r="AA76" s="74">
        <v>0</v>
      </c>
      <c r="AB76" s="74">
        <v>1011.78</v>
      </c>
      <c r="AC76" s="74">
        <v>5371.96</v>
      </c>
      <c r="AD76" s="74">
        <v>5371.96</v>
      </c>
      <c r="AE76" s="74">
        <v>-4360.18</v>
      </c>
    </row>
    <row r="77" spans="1:31" x14ac:dyDescent="0.25">
      <c r="A77" s="1" t="s">
        <v>657</v>
      </c>
      <c r="B77" s="74">
        <v>10687</v>
      </c>
      <c r="C77" s="74">
        <v>0</v>
      </c>
      <c r="D77" s="74">
        <v>10687</v>
      </c>
      <c r="E77" s="74">
        <v>7242.52</v>
      </c>
      <c r="F77" s="74">
        <v>7242.52</v>
      </c>
      <c r="G77" s="74">
        <v>3444.48</v>
      </c>
      <c r="H77" s="74">
        <v>11548</v>
      </c>
      <c r="I77" s="73">
        <v>0</v>
      </c>
      <c r="J77" s="73">
        <v>11548</v>
      </c>
      <c r="K77" s="73">
        <v>7304.41</v>
      </c>
      <c r="L77" s="73">
        <v>7304.41</v>
      </c>
      <c r="M77" s="73">
        <v>4243.59</v>
      </c>
      <c r="N77" s="74">
        <v>0</v>
      </c>
      <c r="O77" s="74">
        <v>-34.5</v>
      </c>
      <c r="P77" s="74">
        <v>-34.5</v>
      </c>
      <c r="Q77" s="74">
        <v>-34.5</v>
      </c>
      <c r="R77" s="74">
        <v>-34.5</v>
      </c>
      <c r="S77" s="74">
        <v>0</v>
      </c>
      <c r="Z77" s="74">
        <v>22235</v>
      </c>
      <c r="AA77" s="74">
        <v>-34.5</v>
      </c>
      <c r="AB77" s="74">
        <v>22200.5</v>
      </c>
      <c r="AC77" s="74">
        <v>14512.43</v>
      </c>
      <c r="AD77" s="74">
        <v>14512.43</v>
      </c>
      <c r="AE77" s="74">
        <v>7688.07</v>
      </c>
    </row>
    <row r="78" spans="1:31" x14ac:dyDescent="0.25">
      <c r="A78" s="1" t="s">
        <v>656</v>
      </c>
      <c r="B78" s="74">
        <v>10000</v>
      </c>
      <c r="C78" s="74">
        <v>0</v>
      </c>
      <c r="D78" s="74">
        <v>10000</v>
      </c>
      <c r="E78" s="74">
        <v>6464.34</v>
      </c>
      <c r="F78" s="74">
        <v>6464.34</v>
      </c>
      <c r="G78" s="74">
        <v>3535.66</v>
      </c>
      <c r="H78" s="74">
        <v>7000</v>
      </c>
      <c r="I78" s="73">
        <v>0</v>
      </c>
      <c r="J78" s="73">
        <v>7000</v>
      </c>
      <c r="K78" s="73">
        <v>6644.06</v>
      </c>
      <c r="L78" s="73">
        <v>6644.06</v>
      </c>
      <c r="M78" s="73">
        <v>355.94</v>
      </c>
      <c r="N78" s="74">
        <v>4500</v>
      </c>
      <c r="O78" s="74">
        <v>0</v>
      </c>
      <c r="P78" s="74">
        <v>4500</v>
      </c>
      <c r="Q78" s="74">
        <v>3939.38</v>
      </c>
      <c r="R78" s="74">
        <v>3939.38</v>
      </c>
      <c r="S78" s="74">
        <v>560.62</v>
      </c>
      <c r="T78" s="74">
        <v>4500</v>
      </c>
      <c r="U78" s="74">
        <v>1000</v>
      </c>
      <c r="V78" s="74">
        <v>5500</v>
      </c>
      <c r="W78" s="74">
        <v>5308.56</v>
      </c>
      <c r="X78" s="74">
        <v>5308.56</v>
      </c>
      <c r="Y78" s="74">
        <v>191.44</v>
      </c>
      <c r="Z78" s="74">
        <v>26000</v>
      </c>
      <c r="AA78" s="74">
        <v>1000</v>
      </c>
      <c r="AB78" s="74">
        <v>27000</v>
      </c>
      <c r="AC78" s="74">
        <v>22356.340000000004</v>
      </c>
      <c r="AD78" s="74">
        <v>22356.340000000004</v>
      </c>
      <c r="AE78" s="74">
        <v>4643.66</v>
      </c>
    </row>
    <row r="79" spans="1:31" x14ac:dyDescent="0.25">
      <c r="A79" s="1" t="s">
        <v>655</v>
      </c>
      <c r="B79" s="74">
        <v>280</v>
      </c>
      <c r="C79" s="74">
        <v>0</v>
      </c>
      <c r="D79" s="74">
        <v>280</v>
      </c>
      <c r="E79" s="74">
        <v>180.99</v>
      </c>
      <c r="F79" s="74">
        <v>180.99</v>
      </c>
      <c r="G79" s="74">
        <v>99.01</v>
      </c>
      <c r="H79" s="74">
        <v>196</v>
      </c>
      <c r="I79" s="73">
        <v>0</v>
      </c>
      <c r="J79" s="73">
        <v>196</v>
      </c>
      <c r="K79" s="73">
        <v>186.04</v>
      </c>
      <c r="L79" s="73">
        <v>186.04</v>
      </c>
      <c r="M79" s="73">
        <v>9.9600000000000009</v>
      </c>
      <c r="N79" s="74">
        <v>126</v>
      </c>
      <c r="O79" s="74">
        <v>0</v>
      </c>
      <c r="P79" s="74">
        <v>126</v>
      </c>
      <c r="Q79" s="74">
        <v>110.31</v>
      </c>
      <c r="R79" s="74">
        <v>110.31</v>
      </c>
      <c r="S79" s="74">
        <v>15.69</v>
      </c>
      <c r="T79" s="74">
        <v>126</v>
      </c>
      <c r="U79" s="74">
        <v>28</v>
      </c>
      <c r="V79" s="74">
        <v>154</v>
      </c>
      <c r="W79" s="74">
        <v>148.63999999999999</v>
      </c>
      <c r="X79" s="74">
        <v>148.63999999999999</v>
      </c>
      <c r="Y79" s="74">
        <v>5.36</v>
      </c>
      <c r="Z79" s="74">
        <v>728</v>
      </c>
      <c r="AA79" s="74">
        <v>28</v>
      </c>
      <c r="AB79" s="74">
        <v>756</v>
      </c>
      <c r="AC79" s="74">
        <v>625.98</v>
      </c>
      <c r="AD79" s="74">
        <v>625.98</v>
      </c>
      <c r="AE79" s="74">
        <v>130.02000000000001</v>
      </c>
    </row>
    <row r="80" spans="1:31" x14ac:dyDescent="0.25">
      <c r="A80" s="1" t="s">
        <v>654</v>
      </c>
      <c r="B80" s="74">
        <v>13940</v>
      </c>
      <c r="C80" s="74">
        <v>0</v>
      </c>
      <c r="D80" s="74">
        <v>13940</v>
      </c>
      <c r="E80" s="74">
        <v>9939.92</v>
      </c>
      <c r="F80" s="74">
        <v>9939.92</v>
      </c>
      <c r="G80" s="74">
        <v>4000.08</v>
      </c>
      <c r="H80" s="74">
        <v>11700</v>
      </c>
      <c r="I80" s="73">
        <v>0</v>
      </c>
      <c r="J80" s="73">
        <v>11700</v>
      </c>
      <c r="K80" s="73">
        <v>10000.11</v>
      </c>
      <c r="L80" s="73">
        <v>10000.11</v>
      </c>
      <c r="M80" s="73">
        <v>1699.89</v>
      </c>
      <c r="N80" s="74">
        <v>11480</v>
      </c>
      <c r="O80" s="74">
        <v>0</v>
      </c>
      <c r="P80" s="74">
        <v>11480</v>
      </c>
      <c r="Q80" s="74">
        <v>4816.62</v>
      </c>
      <c r="R80" s="74">
        <v>4816.62</v>
      </c>
      <c r="S80" s="74">
        <v>6663.38</v>
      </c>
      <c r="T80" s="74">
        <v>13000</v>
      </c>
      <c r="U80" s="74">
        <v>0</v>
      </c>
      <c r="V80" s="74">
        <v>13000</v>
      </c>
      <c r="W80" s="74">
        <v>10522.52</v>
      </c>
      <c r="X80" s="74">
        <v>10522.52</v>
      </c>
      <c r="Y80" s="74">
        <v>2477.48</v>
      </c>
      <c r="Z80" s="74">
        <v>50120</v>
      </c>
      <c r="AA80" s="74">
        <v>0</v>
      </c>
      <c r="AB80" s="74">
        <v>50120</v>
      </c>
      <c r="AC80" s="74">
        <v>35279.17</v>
      </c>
      <c r="AD80" s="74">
        <v>35279.17</v>
      </c>
      <c r="AE80" s="74">
        <v>14840.83</v>
      </c>
    </row>
    <row r="81" spans="1:31" x14ac:dyDescent="0.25">
      <c r="A81" s="1" t="s">
        <v>653</v>
      </c>
      <c r="B81" s="74">
        <v>390.32</v>
      </c>
      <c r="C81" s="74">
        <v>0</v>
      </c>
      <c r="D81" s="74">
        <v>390.32</v>
      </c>
      <c r="E81" s="74">
        <v>278.33</v>
      </c>
      <c r="F81" s="74">
        <v>278.33</v>
      </c>
      <c r="G81" s="74">
        <v>111.99</v>
      </c>
      <c r="H81" s="74">
        <v>327.60000000000002</v>
      </c>
      <c r="I81" s="73">
        <v>0</v>
      </c>
      <c r="J81" s="73">
        <v>327.60000000000002</v>
      </c>
      <c r="K81" s="73">
        <v>280</v>
      </c>
      <c r="L81" s="73">
        <v>280</v>
      </c>
      <c r="M81" s="73">
        <v>47.6</v>
      </c>
      <c r="N81" s="74">
        <v>321.44</v>
      </c>
      <c r="O81" s="74">
        <v>0</v>
      </c>
      <c r="P81" s="74">
        <v>321.44</v>
      </c>
      <c r="Q81" s="74">
        <v>134.86000000000001</v>
      </c>
      <c r="R81" s="74">
        <v>134.86000000000001</v>
      </c>
      <c r="S81" s="74">
        <v>186.58</v>
      </c>
      <c r="T81" s="74">
        <v>364</v>
      </c>
      <c r="U81" s="74">
        <v>0</v>
      </c>
      <c r="V81" s="74">
        <v>364</v>
      </c>
      <c r="W81" s="74">
        <v>4294.6400000000003</v>
      </c>
      <c r="X81" s="74">
        <v>4294.6400000000003</v>
      </c>
      <c r="Y81" s="74">
        <v>-3930.64</v>
      </c>
      <c r="Z81" s="74">
        <v>1403.3600000000001</v>
      </c>
      <c r="AA81" s="74">
        <v>0</v>
      </c>
      <c r="AB81" s="74">
        <v>1403.3600000000001</v>
      </c>
      <c r="AC81" s="74">
        <v>4987.83</v>
      </c>
      <c r="AD81" s="74">
        <v>4987.83</v>
      </c>
      <c r="AE81" s="74">
        <v>-3584.47</v>
      </c>
    </row>
    <row r="82" spans="1:31" x14ac:dyDescent="0.25">
      <c r="A82" s="1" t="s">
        <v>652</v>
      </c>
      <c r="B82" s="74">
        <v>25100</v>
      </c>
      <c r="C82" s="74">
        <v>-2500</v>
      </c>
      <c r="D82" s="74">
        <v>22600</v>
      </c>
      <c r="E82" s="74">
        <v>19775.86</v>
      </c>
      <c r="F82" s="74">
        <v>19775.86</v>
      </c>
      <c r="G82" s="74">
        <v>2824.14</v>
      </c>
      <c r="H82" s="74">
        <v>24750</v>
      </c>
      <c r="I82" s="73">
        <v>0</v>
      </c>
      <c r="J82" s="73">
        <v>24750</v>
      </c>
      <c r="K82" s="73">
        <v>24159.17</v>
      </c>
      <c r="L82" s="73">
        <v>24159.17</v>
      </c>
      <c r="M82" s="73">
        <v>590.83000000000004</v>
      </c>
      <c r="N82" s="74">
        <v>24650</v>
      </c>
      <c r="O82" s="74">
        <v>0</v>
      </c>
      <c r="P82" s="74">
        <v>24650</v>
      </c>
      <c r="Q82" s="74">
        <v>22642.63</v>
      </c>
      <c r="R82" s="74">
        <v>22642.63</v>
      </c>
      <c r="S82" s="74">
        <v>2007.37</v>
      </c>
      <c r="T82" s="74">
        <v>24600</v>
      </c>
      <c r="U82" s="74">
        <v>0</v>
      </c>
      <c r="V82" s="74">
        <v>24600</v>
      </c>
      <c r="W82" s="74">
        <v>22030.28</v>
      </c>
      <c r="X82" s="74">
        <v>22030.28</v>
      </c>
      <c r="Y82" s="74">
        <v>2569.7199999999998</v>
      </c>
      <c r="Z82" s="74">
        <v>99100</v>
      </c>
      <c r="AA82" s="74">
        <v>-2500</v>
      </c>
      <c r="AB82" s="74">
        <v>96600</v>
      </c>
      <c r="AC82" s="74">
        <v>88607.94</v>
      </c>
      <c r="AD82" s="74">
        <v>88607.94</v>
      </c>
      <c r="AE82" s="74">
        <v>7992.0599999999995</v>
      </c>
    </row>
    <row r="83" spans="1:31" x14ac:dyDescent="0.25">
      <c r="A83" s="1" t="s">
        <v>651</v>
      </c>
      <c r="B83" s="74">
        <v>702.8</v>
      </c>
      <c r="C83" s="74">
        <v>0</v>
      </c>
      <c r="D83" s="74">
        <v>702.8</v>
      </c>
      <c r="E83" s="74">
        <v>1553.71</v>
      </c>
      <c r="F83" s="74">
        <v>1553.71</v>
      </c>
      <c r="G83" s="74">
        <v>-850.91</v>
      </c>
      <c r="H83" s="74">
        <v>693</v>
      </c>
      <c r="I83" s="73">
        <v>0</v>
      </c>
      <c r="J83" s="73">
        <v>693</v>
      </c>
      <c r="K83" s="73">
        <v>676.47</v>
      </c>
      <c r="L83" s="73">
        <v>676.47</v>
      </c>
      <c r="M83" s="73">
        <v>16.53</v>
      </c>
      <c r="N83" s="74">
        <v>690.2</v>
      </c>
      <c r="O83" s="74">
        <v>0</v>
      </c>
      <c r="P83" s="74">
        <v>690.2</v>
      </c>
      <c r="Q83" s="74">
        <v>634.01</v>
      </c>
      <c r="R83" s="74">
        <v>634.01</v>
      </c>
      <c r="S83" s="74">
        <v>56.19</v>
      </c>
      <c r="T83" s="74">
        <v>688.8</v>
      </c>
      <c r="U83" s="74">
        <v>0</v>
      </c>
      <c r="V83" s="74">
        <v>688.8</v>
      </c>
      <c r="W83" s="74">
        <v>1602.85</v>
      </c>
      <c r="X83" s="74">
        <v>1602.85</v>
      </c>
      <c r="Y83" s="74">
        <v>-914.05</v>
      </c>
      <c r="Z83" s="74">
        <v>2774.8</v>
      </c>
      <c r="AA83" s="74">
        <v>0</v>
      </c>
      <c r="AB83" s="74">
        <v>2774.8</v>
      </c>
      <c r="AC83" s="74">
        <v>4467.0400000000009</v>
      </c>
      <c r="AD83" s="74">
        <v>4467.0400000000009</v>
      </c>
      <c r="AE83" s="74">
        <v>-1692.24</v>
      </c>
    </row>
    <row r="84" spans="1:31" x14ac:dyDescent="0.25">
      <c r="A84" s="1" t="s">
        <v>650</v>
      </c>
      <c r="B84" s="74">
        <v>20420</v>
      </c>
      <c r="C84" s="74">
        <v>612.67999999999995</v>
      </c>
      <c r="D84" s="74">
        <v>21032.68</v>
      </c>
      <c r="E84" s="74">
        <v>21211.07</v>
      </c>
      <c r="F84" s="74">
        <v>21211.07</v>
      </c>
      <c r="G84" s="74">
        <v>-178.39</v>
      </c>
      <c r="H84" s="74">
        <v>10650</v>
      </c>
      <c r="I84" s="73">
        <v>-2928.95</v>
      </c>
      <c r="J84" s="73">
        <v>7721.05</v>
      </c>
      <c r="K84" s="73">
        <v>7625.9</v>
      </c>
      <c r="L84" s="73">
        <v>7625.9</v>
      </c>
      <c r="M84" s="73">
        <v>95.15</v>
      </c>
      <c r="N84" s="74">
        <v>10650</v>
      </c>
      <c r="O84" s="74">
        <v>0</v>
      </c>
      <c r="P84" s="74">
        <v>10650</v>
      </c>
      <c r="Q84" s="74">
        <v>9400.5400000000009</v>
      </c>
      <c r="R84" s="74">
        <v>9400.5400000000009</v>
      </c>
      <c r="S84" s="74">
        <v>1249.46</v>
      </c>
      <c r="T84" s="74">
        <v>11150</v>
      </c>
      <c r="U84" s="74">
        <v>1899.05</v>
      </c>
      <c r="V84" s="74">
        <v>13049.05</v>
      </c>
      <c r="W84" s="74">
        <v>11716.85</v>
      </c>
      <c r="X84" s="74">
        <v>11716.85</v>
      </c>
      <c r="Y84" s="74">
        <v>1332.2</v>
      </c>
      <c r="Z84" s="74">
        <v>52870</v>
      </c>
      <c r="AA84" s="74">
        <v>-417.22</v>
      </c>
      <c r="AB84" s="74">
        <v>52452.78</v>
      </c>
      <c r="AC84" s="74">
        <v>49954.36</v>
      </c>
      <c r="AD84" s="74">
        <v>49954.36</v>
      </c>
      <c r="AE84" s="74">
        <v>2498.42</v>
      </c>
    </row>
    <row r="85" spans="1:31" x14ac:dyDescent="0.25">
      <c r="A85" s="1" t="s">
        <v>649</v>
      </c>
      <c r="B85" s="74">
        <v>2461.16</v>
      </c>
      <c r="C85" s="74">
        <v>0</v>
      </c>
      <c r="D85" s="74">
        <v>2461.16</v>
      </c>
      <c r="E85" s="74">
        <v>1973.61</v>
      </c>
      <c r="F85" s="74">
        <v>1973.61</v>
      </c>
      <c r="G85" s="74">
        <v>487.55</v>
      </c>
      <c r="H85" s="74">
        <v>1921.3</v>
      </c>
      <c r="I85" s="73">
        <v>0</v>
      </c>
      <c r="J85" s="73">
        <v>1921.3</v>
      </c>
      <c r="K85" s="73">
        <v>1918.61</v>
      </c>
      <c r="L85" s="73">
        <v>1918.61</v>
      </c>
      <c r="M85" s="73">
        <v>2.69</v>
      </c>
      <c r="N85" s="74">
        <v>2077.48</v>
      </c>
      <c r="O85" s="74">
        <v>0</v>
      </c>
      <c r="P85" s="74">
        <v>2077.48</v>
      </c>
      <c r="Q85" s="74">
        <v>43622.64</v>
      </c>
      <c r="R85" s="74">
        <v>43622.64</v>
      </c>
      <c r="S85" s="74">
        <v>-41545.160000000003</v>
      </c>
      <c r="T85" s="74">
        <v>2116.14</v>
      </c>
      <c r="U85" s="74">
        <v>0</v>
      </c>
      <c r="V85" s="74">
        <v>2116.14</v>
      </c>
      <c r="W85" s="74">
        <v>20414.169999999998</v>
      </c>
      <c r="X85" s="74">
        <v>20414.169999999998</v>
      </c>
      <c r="Y85" s="74">
        <v>-18298.03</v>
      </c>
      <c r="Z85" s="74">
        <v>8576.08</v>
      </c>
      <c r="AA85" s="74">
        <v>0</v>
      </c>
      <c r="AB85" s="74">
        <v>8576.08</v>
      </c>
      <c r="AC85" s="74">
        <v>67929.03</v>
      </c>
      <c r="AD85" s="74">
        <v>67929.03</v>
      </c>
      <c r="AE85" s="74">
        <v>-59352.950000000004</v>
      </c>
    </row>
    <row r="86" spans="1:31" x14ac:dyDescent="0.25">
      <c r="A86" s="1" t="s">
        <v>742</v>
      </c>
      <c r="B86" s="74">
        <v>57968.4</v>
      </c>
      <c r="C86" s="74">
        <v>-612.67999999999995</v>
      </c>
      <c r="D86" s="74">
        <v>57355.72</v>
      </c>
      <c r="E86" s="74">
        <v>43686.76</v>
      </c>
      <c r="F86" s="74">
        <v>43686.76</v>
      </c>
      <c r="G86" s="74">
        <v>13668.96</v>
      </c>
      <c r="H86" s="74">
        <v>57968</v>
      </c>
      <c r="I86" s="73">
        <v>2928.95</v>
      </c>
      <c r="J86" s="73">
        <v>60896.95</v>
      </c>
      <c r="K86" s="73">
        <v>60894.99</v>
      </c>
      <c r="L86" s="73">
        <v>60894.99</v>
      </c>
      <c r="M86" s="73">
        <v>1.96</v>
      </c>
      <c r="N86" s="74">
        <v>63545.85</v>
      </c>
      <c r="O86" s="74">
        <v>0</v>
      </c>
      <c r="P86" s="74">
        <v>63545.85</v>
      </c>
      <c r="Q86" s="74">
        <v>20767.939999999999</v>
      </c>
      <c r="R86" s="74">
        <v>20767.939999999999</v>
      </c>
      <c r="S86" s="74">
        <v>42777.91</v>
      </c>
      <c r="T86" s="74">
        <v>64426.5</v>
      </c>
      <c r="U86" s="74">
        <v>-1899.05</v>
      </c>
      <c r="V86" s="74">
        <v>62527.45</v>
      </c>
      <c r="W86" s="74">
        <v>45774.14</v>
      </c>
      <c r="X86" s="74">
        <v>45774.14</v>
      </c>
      <c r="Y86" s="74">
        <v>16753.310000000001</v>
      </c>
      <c r="Z86" s="74">
        <v>243908.75</v>
      </c>
      <c r="AA86" s="74">
        <v>417.22</v>
      </c>
      <c r="AB86" s="74">
        <v>244325.96999999997</v>
      </c>
      <c r="AC86" s="74">
        <v>171123.83000000002</v>
      </c>
      <c r="AD86" s="74">
        <v>171123.83000000002</v>
      </c>
      <c r="AE86" s="74">
        <v>73202.14</v>
      </c>
    </row>
    <row r="87" spans="1:31" x14ac:dyDescent="0.25">
      <c r="A87" s="1" t="s">
        <v>648</v>
      </c>
      <c r="B87" s="74">
        <v>35500</v>
      </c>
      <c r="C87" s="74">
        <v>0</v>
      </c>
      <c r="D87" s="74">
        <v>35500</v>
      </c>
      <c r="E87" s="74">
        <v>33071.919999999998</v>
      </c>
      <c r="F87" s="74">
        <v>33173.629999999997</v>
      </c>
      <c r="G87" s="74">
        <v>2326.37</v>
      </c>
      <c r="H87" s="74">
        <v>29900</v>
      </c>
      <c r="I87" s="73">
        <v>0</v>
      </c>
      <c r="J87" s="73">
        <v>29900</v>
      </c>
      <c r="K87" s="73">
        <v>27025.09</v>
      </c>
      <c r="L87" s="73">
        <v>27025.09</v>
      </c>
      <c r="M87" s="73">
        <v>2874.91</v>
      </c>
      <c r="N87" s="74">
        <v>31900</v>
      </c>
      <c r="O87" s="74">
        <v>17896.349999999999</v>
      </c>
      <c r="P87" s="74">
        <v>49796.35</v>
      </c>
      <c r="Q87" s="74">
        <v>47262</v>
      </c>
      <c r="R87" s="74">
        <v>47262</v>
      </c>
      <c r="S87" s="74">
        <v>2534.35</v>
      </c>
      <c r="T87" s="74">
        <v>30000</v>
      </c>
      <c r="U87" s="74">
        <v>3000</v>
      </c>
      <c r="V87" s="74">
        <v>33000</v>
      </c>
      <c r="W87" s="74">
        <v>27973.17</v>
      </c>
      <c r="X87" s="74">
        <v>27973.17</v>
      </c>
      <c r="Y87" s="74">
        <v>5026.83</v>
      </c>
      <c r="Z87" s="74">
        <v>127300</v>
      </c>
      <c r="AA87" s="74">
        <v>20896.349999999999</v>
      </c>
      <c r="AB87" s="74">
        <v>148196.35</v>
      </c>
      <c r="AC87" s="74">
        <v>135332.18</v>
      </c>
      <c r="AD87" s="74">
        <v>135433.89000000001</v>
      </c>
      <c r="AE87" s="74">
        <v>12762.46</v>
      </c>
    </row>
    <row r="88" spans="1:31" x14ac:dyDescent="0.25">
      <c r="A88" s="1" t="s">
        <v>647</v>
      </c>
      <c r="B88" s="74">
        <v>1656.2</v>
      </c>
      <c r="C88" s="74">
        <v>0</v>
      </c>
      <c r="D88" s="74">
        <v>1656.2</v>
      </c>
      <c r="E88" s="74">
        <v>8959.5</v>
      </c>
      <c r="F88" s="74">
        <v>8959.5</v>
      </c>
      <c r="G88" s="74">
        <v>-7303.3</v>
      </c>
      <c r="H88" s="74">
        <v>1559.6</v>
      </c>
      <c r="I88" s="73">
        <v>0</v>
      </c>
      <c r="J88" s="73">
        <v>1559.6</v>
      </c>
      <c r="K88" s="73">
        <v>4187.32</v>
      </c>
      <c r="L88" s="73">
        <v>4187.32</v>
      </c>
      <c r="M88" s="73">
        <v>-2627.72</v>
      </c>
      <c r="N88" s="74">
        <v>1530.2</v>
      </c>
      <c r="O88" s="74">
        <v>501.1</v>
      </c>
      <c r="P88" s="74">
        <v>2031.3</v>
      </c>
      <c r="Q88" s="74">
        <v>1631.91</v>
      </c>
      <c r="R88" s="74">
        <v>1631.91</v>
      </c>
      <c r="S88" s="74">
        <v>399.39</v>
      </c>
      <c r="T88" s="74">
        <v>1535.8</v>
      </c>
      <c r="U88" s="74">
        <v>84</v>
      </c>
      <c r="V88" s="74">
        <v>1619.8</v>
      </c>
      <c r="W88" s="74">
        <v>1211.71</v>
      </c>
      <c r="X88" s="74">
        <v>1211.71</v>
      </c>
      <c r="Y88" s="74">
        <v>408.09</v>
      </c>
      <c r="Z88" s="74">
        <v>6281.8</v>
      </c>
      <c r="AA88" s="74">
        <v>585.1</v>
      </c>
      <c r="AB88" s="74">
        <v>6866.9000000000005</v>
      </c>
      <c r="AC88" s="74">
        <v>15990.439999999999</v>
      </c>
      <c r="AD88" s="74">
        <v>15990.439999999999</v>
      </c>
      <c r="AE88" s="74">
        <v>-9123.5400000000009</v>
      </c>
    </row>
    <row r="89" spans="1:31" x14ac:dyDescent="0.25">
      <c r="A89" s="1" t="s">
        <v>646</v>
      </c>
      <c r="B89" s="74">
        <v>23650</v>
      </c>
      <c r="C89" s="74">
        <v>0</v>
      </c>
      <c r="D89" s="74">
        <v>23650</v>
      </c>
      <c r="E89" s="74">
        <v>13560.25</v>
      </c>
      <c r="F89" s="74">
        <v>13560.25</v>
      </c>
      <c r="G89" s="74">
        <v>10089.75</v>
      </c>
      <c r="H89" s="74">
        <v>25800</v>
      </c>
      <c r="I89" s="73">
        <v>0</v>
      </c>
      <c r="J89" s="73">
        <v>25800</v>
      </c>
      <c r="K89" s="73">
        <v>20790</v>
      </c>
      <c r="L89" s="73">
        <v>20790</v>
      </c>
      <c r="M89" s="73">
        <v>5010</v>
      </c>
      <c r="N89" s="74">
        <v>22750</v>
      </c>
      <c r="O89" s="74">
        <v>0</v>
      </c>
      <c r="P89" s="74">
        <v>22750</v>
      </c>
      <c r="Q89" s="74">
        <v>11020.75</v>
      </c>
      <c r="R89" s="74">
        <v>11020.75</v>
      </c>
      <c r="S89" s="74">
        <v>11729.25</v>
      </c>
      <c r="T89" s="74">
        <v>24850</v>
      </c>
      <c r="U89" s="74">
        <v>0</v>
      </c>
      <c r="V89" s="74">
        <v>24850</v>
      </c>
      <c r="W89" s="74">
        <v>15301.64</v>
      </c>
      <c r="X89" s="74">
        <v>15301.64</v>
      </c>
      <c r="Y89" s="74">
        <v>9548.36</v>
      </c>
      <c r="Z89" s="74">
        <v>97050</v>
      </c>
      <c r="AA89" s="74">
        <v>0</v>
      </c>
      <c r="AB89" s="74">
        <v>97050</v>
      </c>
      <c r="AC89" s="74">
        <v>60672.639999999999</v>
      </c>
      <c r="AD89" s="74">
        <v>60672.639999999999</v>
      </c>
      <c r="AE89" s="74">
        <v>36377.360000000001</v>
      </c>
    </row>
    <row r="90" spans="1:31" x14ac:dyDescent="0.25">
      <c r="A90" s="1" t="s">
        <v>645</v>
      </c>
      <c r="B90" s="74">
        <v>5790.09</v>
      </c>
      <c r="C90" s="74">
        <v>0</v>
      </c>
      <c r="D90" s="74">
        <v>5790.09</v>
      </c>
      <c r="E90" s="74">
        <v>2352.83</v>
      </c>
      <c r="F90" s="74">
        <v>2352.83</v>
      </c>
      <c r="G90" s="74">
        <v>3437.26</v>
      </c>
      <c r="H90" s="74">
        <v>5200</v>
      </c>
      <c r="I90" s="73">
        <v>0</v>
      </c>
      <c r="J90" s="73">
        <v>5200</v>
      </c>
      <c r="K90" s="73">
        <v>4321.26</v>
      </c>
      <c r="L90" s="73">
        <v>4321.26</v>
      </c>
      <c r="M90" s="73">
        <v>878.74</v>
      </c>
      <c r="N90" s="74">
        <v>5200</v>
      </c>
      <c r="O90" s="74">
        <v>0</v>
      </c>
      <c r="P90" s="74">
        <v>5200</v>
      </c>
      <c r="Q90" s="74">
        <v>4780.9799999999996</v>
      </c>
      <c r="R90" s="74">
        <v>4780.9799999999996</v>
      </c>
      <c r="S90" s="74">
        <v>419.02</v>
      </c>
      <c r="T90" s="74">
        <v>3250</v>
      </c>
      <c r="U90" s="74">
        <v>0</v>
      </c>
      <c r="V90" s="74">
        <v>3250</v>
      </c>
      <c r="W90" s="74">
        <v>3238.44</v>
      </c>
      <c r="X90" s="74">
        <v>3238.44</v>
      </c>
      <c r="Y90" s="74">
        <v>11.56</v>
      </c>
      <c r="Z90" s="74">
        <v>19440.09</v>
      </c>
      <c r="AA90" s="74">
        <v>0</v>
      </c>
      <c r="AB90" s="74">
        <v>19440.09</v>
      </c>
      <c r="AC90" s="74">
        <v>14693.51</v>
      </c>
      <c r="AD90" s="74">
        <v>14693.51</v>
      </c>
      <c r="AE90" s="74">
        <v>4746.5800000000008</v>
      </c>
    </row>
    <row r="91" spans="1:31" x14ac:dyDescent="0.25">
      <c r="A91" s="1" t="s">
        <v>644</v>
      </c>
      <c r="B91" s="74">
        <v>162.12</v>
      </c>
      <c r="C91" s="74">
        <v>0</v>
      </c>
      <c r="D91" s="74">
        <v>162.12</v>
      </c>
      <c r="E91" s="74">
        <v>3503.14</v>
      </c>
      <c r="F91" s="74">
        <v>3503.14</v>
      </c>
      <c r="G91" s="74">
        <v>-3341.02</v>
      </c>
      <c r="H91" s="74">
        <v>145.6</v>
      </c>
      <c r="I91" s="73">
        <v>0</v>
      </c>
      <c r="J91" s="73">
        <v>145.6</v>
      </c>
      <c r="K91" s="73">
        <v>120.99</v>
      </c>
      <c r="L91" s="73">
        <v>120.99</v>
      </c>
      <c r="M91" s="73">
        <v>24.61</v>
      </c>
      <c r="N91" s="74">
        <v>145.6</v>
      </c>
      <c r="O91" s="74">
        <v>0</v>
      </c>
      <c r="P91" s="74">
        <v>145.6</v>
      </c>
      <c r="Q91" s="74">
        <v>133.87</v>
      </c>
      <c r="R91" s="74">
        <v>133.87</v>
      </c>
      <c r="S91" s="74">
        <v>11.73</v>
      </c>
      <c r="T91" s="74">
        <v>91</v>
      </c>
      <c r="U91" s="74">
        <v>0</v>
      </c>
      <c r="V91" s="74">
        <v>91</v>
      </c>
      <c r="W91" s="74">
        <v>90.68</v>
      </c>
      <c r="X91" s="74">
        <v>90.68</v>
      </c>
      <c r="Y91" s="74">
        <v>0.32</v>
      </c>
      <c r="Z91" s="74">
        <v>544.32000000000005</v>
      </c>
      <c r="AA91" s="74">
        <v>0</v>
      </c>
      <c r="AB91" s="74">
        <v>544.32000000000005</v>
      </c>
      <c r="AC91" s="74">
        <v>3848.6799999999994</v>
      </c>
      <c r="AD91" s="74">
        <v>3848.6799999999994</v>
      </c>
      <c r="AE91" s="74">
        <v>-3304.3599999999997</v>
      </c>
    </row>
    <row r="92" spans="1:31" x14ac:dyDescent="0.25">
      <c r="A92" s="1" t="s">
        <v>643</v>
      </c>
      <c r="B92" s="74">
        <v>8550</v>
      </c>
      <c r="C92" s="74">
        <v>0</v>
      </c>
      <c r="D92" s="74">
        <v>8550</v>
      </c>
      <c r="E92" s="74">
        <v>7783.87</v>
      </c>
      <c r="F92" s="74">
        <v>7783.87</v>
      </c>
      <c r="G92" s="74">
        <v>766.13</v>
      </c>
      <c r="H92" s="74">
        <v>5500</v>
      </c>
      <c r="I92" s="73">
        <v>0</v>
      </c>
      <c r="J92" s="73">
        <v>5500</v>
      </c>
      <c r="K92" s="73">
        <v>4655.28</v>
      </c>
      <c r="L92" s="73">
        <v>4655.28</v>
      </c>
      <c r="M92" s="73">
        <v>844.72</v>
      </c>
      <c r="N92" s="74">
        <v>5250</v>
      </c>
      <c r="O92" s="74">
        <v>0</v>
      </c>
      <c r="P92" s="74">
        <v>5250</v>
      </c>
      <c r="Q92" s="74">
        <v>5195.45</v>
      </c>
      <c r="R92" s="74">
        <v>5195.45</v>
      </c>
      <c r="S92" s="74">
        <v>54.55</v>
      </c>
      <c r="T92" s="74">
        <v>4100</v>
      </c>
      <c r="U92" s="74">
        <v>0</v>
      </c>
      <c r="V92" s="74">
        <v>4100</v>
      </c>
      <c r="W92" s="74">
        <v>3131.5</v>
      </c>
      <c r="X92" s="74">
        <v>3131.5</v>
      </c>
      <c r="Y92" s="74">
        <v>968.5</v>
      </c>
      <c r="Z92" s="74">
        <v>23400</v>
      </c>
      <c r="AA92" s="74">
        <v>0</v>
      </c>
      <c r="AB92" s="74">
        <v>23400</v>
      </c>
      <c r="AC92" s="74">
        <v>20766.099999999999</v>
      </c>
      <c r="AD92" s="74">
        <v>20766.099999999999</v>
      </c>
      <c r="AE92" s="74">
        <v>2633.8999999999996</v>
      </c>
    </row>
    <row r="93" spans="1:31" x14ac:dyDescent="0.25">
      <c r="A93" s="1" t="s">
        <v>642</v>
      </c>
      <c r="B93" s="74">
        <v>239.4</v>
      </c>
      <c r="C93" s="74">
        <v>0</v>
      </c>
      <c r="D93" s="74">
        <v>239.4</v>
      </c>
      <c r="E93" s="74">
        <v>817.96</v>
      </c>
      <c r="F93" s="74">
        <v>817.96</v>
      </c>
      <c r="G93" s="74">
        <v>-578.55999999999995</v>
      </c>
      <c r="H93" s="74">
        <v>154</v>
      </c>
      <c r="I93" s="73">
        <v>0</v>
      </c>
      <c r="J93" s="73">
        <v>154</v>
      </c>
      <c r="K93" s="73">
        <v>130.34</v>
      </c>
      <c r="L93" s="73">
        <v>130.34</v>
      </c>
      <c r="M93" s="73">
        <v>23.66</v>
      </c>
      <c r="N93" s="74">
        <v>147</v>
      </c>
      <c r="O93" s="74">
        <v>0</v>
      </c>
      <c r="P93" s="74">
        <v>147</v>
      </c>
      <c r="Q93" s="74">
        <v>145.47</v>
      </c>
      <c r="R93" s="74">
        <v>145.47</v>
      </c>
      <c r="S93" s="74">
        <v>1.53</v>
      </c>
      <c r="T93" s="74">
        <v>114.8</v>
      </c>
      <c r="U93" s="74">
        <v>0</v>
      </c>
      <c r="V93" s="74">
        <v>114.8</v>
      </c>
      <c r="W93" s="74">
        <v>674.69</v>
      </c>
      <c r="X93" s="74">
        <v>674.69</v>
      </c>
      <c r="Y93" s="74">
        <v>-559.89</v>
      </c>
      <c r="Z93" s="74">
        <v>655.19999999999993</v>
      </c>
      <c r="AA93" s="74">
        <v>0</v>
      </c>
      <c r="AB93" s="74">
        <v>655.19999999999993</v>
      </c>
      <c r="AC93" s="74">
        <v>1768.46</v>
      </c>
      <c r="AD93" s="74">
        <v>1768.46</v>
      </c>
      <c r="AE93" s="74">
        <v>-1113.26</v>
      </c>
    </row>
    <row r="94" spans="1:31" x14ac:dyDescent="0.25">
      <c r="A94" s="1" t="s">
        <v>641</v>
      </c>
      <c r="B94" s="74">
        <v>15000</v>
      </c>
      <c r="C94" s="74">
        <v>0</v>
      </c>
      <c r="D94" s="74">
        <v>15000</v>
      </c>
      <c r="E94" s="74">
        <v>6652.3</v>
      </c>
      <c r="F94" s="74">
        <v>6652.3</v>
      </c>
      <c r="G94" s="74">
        <v>8347.7000000000007</v>
      </c>
      <c r="H94" s="74">
        <v>13001</v>
      </c>
      <c r="I94" s="73">
        <v>0</v>
      </c>
      <c r="J94" s="73">
        <v>13001</v>
      </c>
      <c r="K94" s="73">
        <v>5154.34</v>
      </c>
      <c r="L94" s="73">
        <v>5154.34</v>
      </c>
      <c r="M94" s="73">
        <v>7846.66</v>
      </c>
      <c r="N94" s="74">
        <v>10017</v>
      </c>
      <c r="O94" s="74">
        <v>0</v>
      </c>
      <c r="P94" s="74">
        <v>10017</v>
      </c>
      <c r="Q94" s="74">
        <v>3970.98</v>
      </c>
      <c r="R94" s="74">
        <v>3970.98</v>
      </c>
      <c r="S94" s="74">
        <v>6046.02</v>
      </c>
      <c r="T94" s="74">
        <v>5000</v>
      </c>
      <c r="U94" s="74">
        <v>0</v>
      </c>
      <c r="V94" s="74">
        <v>5000</v>
      </c>
      <c r="W94" s="74">
        <v>4609.09</v>
      </c>
      <c r="X94" s="74">
        <v>4609.09</v>
      </c>
      <c r="Y94" s="74">
        <v>390.91</v>
      </c>
      <c r="Z94" s="74">
        <v>43018</v>
      </c>
      <c r="AA94" s="74">
        <v>0</v>
      </c>
      <c r="AB94" s="74">
        <v>43018</v>
      </c>
      <c r="AC94" s="74">
        <v>20386.71</v>
      </c>
      <c r="AD94" s="74">
        <v>20386.71</v>
      </c>
      <c r="AE94" s="74">
        <v>22631.29</v>
      </c>
    </row>
    <row r="95" spans="1:31" x14ac:dyDescent="0.25">
      <c r="A95" s="1" t="s">
        <v>640</v>
      </c>
      <c r="B95" s="74">
        <v>420</v>
      </c>
      <c r="C95" s="74">
        <v>0</v>
      </c>
      <c r="D95" s="74">
        <v>420</v>
      </c>
      <c r="E95" s="74">
        <v>186.27</v>
      </c>
      <c r="F95" s="74">
        <v>186.27</v>
      </c>
      <c r="G95" s="74">
        <v>233.73</v>
      </c>
      <c r="H95" s="74">
        <v>364.03</v>
      </c>
      <c r="I95" s="73">
        <v>0</v>
      </c>
      <c r="J95" s="73">
        <v>364.03</v>
      </c>
      <c r="K95" s="73">
        <v>144.33000000000001</v>
      </c>
      <c r="L95" s="73">
        <v>144.33000000000001</v>
      </c>
      <c r="M95" s="73">
        <v>219.7</v>
      </c>
      <c r="N95" s="74">
        <v>280.48</v>
      </c>
      <c r="O95" s="74">
        <v>0</v>
      </c>
      <c r="P95" s="74">
        <v>280.48</v>
      </c>
      <c r="Q95" s="74">
        <v>111.19</v>
      </c>
      <c r="R95" s="74">
        <v>111.19</v>
      </c>
      <c r="S95" s="74">
        <v>169.29</v>
      </c>
      <c r="T95" s="74">
        <v>140</v>
      </c>
      <c r="U95" s="74">
        <v>0</v>
      </c>
      <c r="V95" s="74">
        <v>140</v>
      </c>
      <c r="W95" s="74">
        <v>4129.07</v>
      </c>
      <c r="X95" s="74">
        <v>4129.07</v>
      </c>
      <c r="Y95" s="74">
        <v>-3989.07</v>
      </c>
      <c r="Z95" s="74">
        <v>1204.51</v>
      </c>
      <c r="AA95" s="74">
        <v>0</v>
      </c>
      <c r="AB95" s="74">
        <v>1204.51</v>
      </c>
      <c r="AC95" s="74">
        <v>4570.8599999999997</v>
      </c>
      <c r="AD95" s="74">
        <v>4570.8599999999997</v>
      </c>
      <c r="AE95" s="74">
        <v>-3366.3500000000004</v>
      </c>
    </row>
    <row r="96" spans="1:31" x14ac:dyDescent="0.25">
      <c r="A96" s="1" t="s">
        <v>639</v>
      </c>
      <c r="B96" s="74">
        <v>22000</v>
      </c>
      <c r="C96" s="74">
        <v>0</v>
      </c>
      <c r="D96" s="74">
        <v>22000</v>
      </c>
      <c r="E96" s="74">
        <v>16372.84</v>
      </c>
      <c r="F96" s="74">
        <v>16372.84</v>
      </c>
      <c r="G96" s="74">
        <v>5627.16</v>
      </c>
      <c r="H96" s="74">
        <v>21319</v>
      </c>
      <c r="I96" s="73">
        <v>0</v>
      </c>
      <c r="J96" s="73">
        <v>21319</v>
      </c>
      <c r="K96" s="73">
        <v>19211.36</v>
      </c>
      <c r="L96" s="73">
        <v>19211.36</v>
      </c>
      <c r="M96" s="73">
        <v>2107.64</v>
      </c>
      <c r="N96" s="74">
        <v>18129</v>
      </c>
      <c r="O96" s="74">
        <v>0</v>
      </c>
      <c r="P96" s="74">
        <v>18129</v>
      </c>
      <c r="Q96" s="74">
        <v>15757.89</v>
      </c>
      <c r="R96" s="74">
        <v>15757.89</v>
      </c>
      <c r="S96" s="74">
        <v>2371.11</v>
      </c>
      <c r="T96" s="74">
        <v>15337</v>
      </c>
      <c r="U96" s="74">
        <v>0</v>
      </c>
      <c r="V96" s="74">
        <v>15337</v>
      </c>
      <c r="W96" s="74">
        <v>11588.04</v>
      </c>
      <c r="X96" s="74">
        <v>11588.04</v>
      </c>
      <c r="Y96" s="74">
        <v>3748.96</v>
      </c>
      <c r="Z96" s="74">
        <v>76785</v>
      </c>
      <c r="AA96" s="74">
        <v>0</v>
      </c>
      <c r="AB96" s="74">
        <v>76785</v>
      </c>
      <c r="AC96" s="74">
        <v>62930.13</v>
      </c>
      <c r="AD96" s="74">
        <v>62930.13</v>
      </c>
      <c r="AE96" s="74">
        <v>13854.869999999999</v>
      </c>
    </row>
    <row r="97" spans="1:31" x14ac:dyDescent="0.25">
      <c r="A97" s="1" t="s">
        <v>638</v>
      </c>
      <c r="B97" s="74">
        <v>616</v>
      </c>
      <c r="C97" s="74">
        <v>0</v>
      </c>
      <c r="D97" s="74">
        <v>616</v>
      </c>
      <c r="E97" s="74">
        <v>958.43</v>
      </c>
      <c r="F97" s="74">
        <v>958.43</v>
      </c>
      <c r="G97" s="74">
        <v>-342.43</v>
      </c>
      <c r="H97" s="74">
        <v>596.92999999999995</v>
      </c>
      <c r="I97" s="73">
        <v>0</v>
      </c>
      <c r="J97" s="73">
        <v>596.92999999999995</v>
      </c>
      <c r="K97" s="73">
        <v>537.91999999999996</v>
      </c>
      <c r="L97" s="73">
        <v>537.91999999999996</v>
      </c>
      <c r="M97" s="73">
        <v>59.01</v>
      </c>
      <c r="N97" s="74">
        <v>507.61</v>
      </c>
      <c r="O97" s="74">
        <v>0</v>
      </c>
      <c r="P97" s="74">
        <v>507.61</v>
      </c>
      <c r="Q97" s="74">
        <v>441.21</v>
      </c>
      <c r="R97" s="74">
        <v>441.21</v>
      </c>
      <c r="S97" s="74">
        <v>66.400000000000006</v>
      </c>
      <c r="T97" s="74">
        <v>429.44</v>
      </c>
      <c r="U97" s="74">
        <v>0</v>
      </c>
      <c r="V97" s="74">
        <v>429.44</v>
      </c>
      <c r="W97" s="74">
        <v>324.45999999999998</v>
      </c>
      <c r="X97" s="74">
        <v>324.45999999999998</v>
      </c>
      <c r="Y97" s="74">
        <v>104.98</v>
      </c>
      <c r="Z97" s="74">
        <v>2149.98</v>
      </c>
      <c r="AA97" s="74">
        <v>0</v>
      </c>
      <c r="AB97" s="74">
        <v>2149.98</v>
      </c>
      <c r="AC97" s="74">
        <v>2262.02</v>
      </c>
      <c r="AD97" s="74">
        <v>2262.02</v>
      </c>
      <c r="AE97" s="74">
        <v>-112.04</v>
      </c>
    </row>
    <row r="98" spans="1:31" x14ac:dyDescent="0.25">
      <c r="A98" s="1" t="s">
        <v>637</v>
      </c>
      <c r="B98" s="74">
        <v>750</v>
      </c>
      <c r="C98" s="74">
        <v>0</v>
      </c>
      <c r="D98" s="74">
        <v>750</v>
      </c>
      <c r="E98" s="74">
        <v>300.92</v>
      </c>
      <c r="F98" s="74">
        <v>300.92</v>
      </c>
      <c r="G98" s="74">
        <v>449.08</v>
      </c>
      <c r="H98" s="74">
        <v>750</v>
      </c>
      <c r="I98" s="73">
        <v>0</v>
      </c>
      <c r="J98" s="73">
        <v>750</v>
      </c>
      <c r="K98" s="73">
        <v>252.16</v>
      </c>
      <c r="L98" s="73">
        <v>252.16</v>
      </c>
      <c r="M98" s="73">
        <v>497.84</v>
      </c>
      <c r="N98" s="74">
        <v>450</v>
      </c>
      <c r="O98" s="74">
        <v>0</v>
      </c>
      <c r="P98" s="74">
        <v>450</v>
      </c>
      <c r="Q98" s="74">
        <v>336.36</v>
      </c>
      <c r="R98" s="74">
        <v>336.36</v>
      </c>
      <c r="S98" s="74">
        <v>113.64</v>
      </c>
      <c r="T98" s="74">
        <v>453</v>
      </c>
      <c r="U98" s="74">
        <v>0</v>
      </c>
      <c r="V98" s="74">
        <v>453</v>
      </c>
      <c r="W98" s="74">
        <v>193.21</v>
      </c>
      <c r="X98" s="74">
        <v>193.21</v>
      </c>
      <c r="Y98" s="74">
        <v>259.79000000000002</v>
      </c>
      <c r="Z98" s="74">
        <v>2403</v>
      </c>
      <c r="AA98" s="74">
        <v>0</v>
      </c>
      <c r="AB98" s="74">
        <v>2403</v>
      </c>
      <c r="AC98" s="74">
        <v>1082.6500000000001</v>
      </c>
      <c r="AD98" s="74">
        <v>1082.6500000000001</v>
      </c>
      <c r="AE98" s="74">
        <v>1320.35</v>
      </c>
    </row>
    <row r="99" spans="1:31" x14ac:dyDescent="0.25">
      <c r="A99" s="1" t="s">
        <v>636</v>
      </c>
      <c r="B99" s="74">
        <v>2704.38</v>
      </c>
      <c r="C99" s="74">
        <v>0</v>
      </c>
      <c r="D99" s="74">
        <v>2704.38</v>
      </c>
      <c r="E99" s="74">
        <v>47592.47</v>
      </c>
      <c r="F99" s="74">
        <v>47592.47</v>
      </c>
      <c r="G99" s="74">
        <v>-44888.09</v>
      </c>
      <c r="H99" s="74">
        <v>2848.16</v>
      </c>
      <c r="I99" s="73">
        <v>0</v>
      </c>
      <c r="J99" s="73">
        <v>2848.16</v>
      </c>
      <c r="K99" s="73">
        <v>34237.71</v>
      </c>
      <c r="L99" s="73">
        <v>34237.71</v>
      </c>
      <c r="M99" s="73">
        <v>-31389.55</v>
      </c>
      <c r="N99" s="74">
        <v>2380.84</v>
      </c>
      <c r="O99" s="74">
        <v>0</v>
      </c>
      <c r="P99" s="74">
        <v>2380.84</v>
      </c>
      <c r="Q99" s="74">
        <v>1859.25</v>
      </c>
      <c r="R99" s="74">
        <v>1859.25</v>
      </c>
      <c r="S99" s="74">
        <v>521.59</v>
      </c>
      <c r="T99" s="74">
        <v>2327.7199999999998</v>
      </c>
      <c r="U99" s="74">
        <v>0</v>
      </c>
      <c r="V99" s="74">
        <v>2327.7199999999998</v>
      </c>
      <c r="W99" s="74">
        <v>12056.39</v>
      </c>
      <c r="X99" s="74">
        <v>12056.39</v>
      </c>
      <c r="Y99" s="74">
        <v>-9728.67</v>
      </c>
      <c r="Z99" s="74">
        <v>10261.1</v>
      </c>
      <c r="AA99" s="74">
        <v>0</v>
      </c>
      <c r="AB99" s="74">
        <v>10261.1</v>
      </c>
      <c r="AC99" s="74">
        <v>95745.819999999992</v>
      </c>
      <c r="AD99" s="74">
        <v>95745.819999999992</v>
      </c>
      <c r="AE99" s="74">
        <v>-85484.72</v>
      </c>
    </row>
    <row r="100" spans="1:31" x14ac:dyDescent="0.25">
      <c r="A100" s="1" t="s">
        <v>635</v>
      </c>
      <c r="B100" s="74">
        <v>95835</v>
      </c>
      <c r="C100" s="74">
        <v>0</v>
      </c>
      <c r="D100" s="74">
        <v>95835</v>
      </c>
      <c r="E100" s="74">
        <v>39924.97</v>
      </c>
      <c r="F100" s="74">
        <v>39924.97</v>
      </c>
      <c r="G100" s="74">
        <v>55910.03</v>
      </c>
      <c r="H100" s="74">
        <v>100970</v>
      </c>
      <c r="I100" s="73">
        <v>0</v>
      </c>
      <c r="J100" s="73">
        <v>100970</v>
      </c>
      <c r="K100" s="73">
        <v>50081.4</v>
      </c>
      <c r="L100" s="73">
        <v>50081.4</v>
      </c>
      <c r="M100" s="73">
        <v>50888.6</v>
      </c>
      <c r="N100" s="74">
        <v>84580</v>
      </c>
      <c r="O100" s="74">
        <v>0</v>
      </c>
      <c r="P100" s="74">
        <v>84580</v>
      </c>
      <c r="Q100" s="74">
        <v>66065.22</v>
      </c>
      <c r="R100" s="74">
        <v>66065.22</v>
      </c>
      <c r="S100" s="74">
        <v>18514.78</v>
      </c>
      <c r="T100" s="74">
        <v>82680</v>
      </c>
      <c r="U100" s="74">
        <v>0</v>
      </c>
      <c r="V100" s="74">
        <v>82680</v>
      </c>
      <c r="W100" s="74">
        <v>73249.149999999994</v>
      </c>
      <c r="X100" s="74">
        <v>73249.149999999994</v>
      </c>
      <c r="Y100" s="74">
        <v>9430.85</v>
      </c>
      <c r="Z100" s="74">
        <v>364065</v>
      </c>
      <c r="AA100" s="74">
        <v>0</v>
      </c>
      <c r="AB100" s="74">
        <v>364065</v>
      </c>
      <c r="AC100" s="74">
        <v>229320.74</v>
      </c>
      <c r="AD100" s="74">
        <v>229320.74</v>
      </c>
      <c r="AE100" s="74">
        <v>134744.26</v>
      </c>
    </row>
    <row r="101" spans="1:31" x14ac:dyDescent="0.25">
      <c r="A101" s="1" t="s">
        <v>634</v>
      </c>
      <c r="B101" s="74">
        <v>1500</v>
      </c>
      <c r="C101" s="74">
        <v>0</v>
      </c>
      <c r="D101" s="74">
        <v>1500</v>
      </c>
      <c r="E101" s="74">
        <v>664.92</v>
      </c>
      <c r="F101" s="74">
        <v>664.92</v>
      </c>
      <c r="G101" s="74">
        <v>835.08</v>
      </c>
      <c r="H101" s="74">
        <v>1500</v>
      </c>
      <c r="I101" s="73">
        <v>0</v>
      </c>
      <c r="J101" s="73">
        <v>1500</v>
      </c>
      <c r="K101" s="73">
        <v>226.25</v>
      </c>
      <c r="L101" s="73">
        <v>226.25</v>
      </c>
      <c r="M101" s="73">
        <v>1273.75</v>
      </c>
      <c r="N101" s="74">
        <v>400</v>
      </c>
      <c r="O101" s="74">
        <v>0</v>
      </c>
      <c r="P101" s="74">
        <v>400</v>
      </c>
      <c r="Q101" s="74">
        <v>717.28</v>
      </c>
      <c r="R101" s="74">
        <v>717.28</v>
      </c>
      <c r="S101" s="74">
        <v>-317.27999999999997</v>
      </c>
      <c r="T101" s="74">
        <v>400</v>
      </c>
      <c r="U101" s="74">
        <v>91.2</v>
      </c>
      <c r="V101" s="74">
        <v>491.2</v>
      </c>
      <c r="W101" s="74">
        <v>491.2</v>
      </c>
      <c r="X101" s="74">
        <v>491.2</v>
      </c>
      <c r="Y101" s="74">
        <v>0</v>
      </c>
      <c r="Z101" s="74">
        <v>3800</v>
      </c>
      <c r="AA101" s="74">
        <v>91.2</v>
      </c>
      <c r="AB101" s="74">
        <v>3891.2</v>
      </c>
      <c r="AC101" s="74">
        <v>2099.6499999999996</v>
      </c>
      <c r="AD101" s="74">
        <v>2099.6499999999996</v>
      </c>
      <c r="AE101" s="74">
        <v>1791.55</v>
      </c>
    </row>
    <row r="102" spans="1:31" x14ac:dyDescent="0.25">
      <c r="A102" s="1" t="s">
        <v>633</v>
      </c>
      <c r="B102" s="74">
        <v>3486.45</v>
      </c>
      <c r="C102" s="74">
        <v>0</v>
      </c>
      <c r="D102" s="74">
        <v>3486.45</v>
      </c>
      <c r="E102" s="74">
        <v>36473.21</v>
      </c>
      <c r="F102" s="74">
        <v>36473.21</v>
      </c>
      <c r="G102" s="74">
        <v>-32986.76</v>
      </c>
      <c r="H102" s="74">
        <v>3686.09</v>
      </c>
      <c r="I102" s="73">
        <v>0</v>
      </c>
      <c r="J102" s="73">
        <v>3686.09</v>
      </c>
      <c r="K102" s="73">
        <v>31785.84</v>
      </c>
      <c r="L102" s="73">
        <v>31785.84</v>
      </c>
      <c r="M102" s="73">
        <v>-28099.75</v>
      </c>
      <c r="N102" s="74">
        <v>3293.05</v>
      </c>
      <c r="O102" s="74">
        <v>0</v>
      </c>
      <c r="P102" s="74">
        <v>3293.05</v>
      </c>
      <c r="Q102" s="74">
        <v>2520.86</v>
      </c>
      <c r="R102" s="74">
        <v>2520.86</v>
      </c>
      <c r="S102" s="74">
        <v>772.19</v>
      </c>
      <c r="T102" s="74">
        <v>2818.06</v>
      </c>
      <c r="U102" s="74">
        <v>84</v>
      </c>
      <c r="V102" s="74">
        <v>2902.06</v>
      </c>
      <c r="W102" s="74">
        <v>3233.33</v>
      </c>
      <c r="X102" s="74">
        <v>3233.33</v>
      </c>
      <c r="Y102" s="74">
        <v>-331.27</v>
      </c>
      <c r="Z102" s="74">
        <v>13283.65</v>
      </c>
      <c r="AA102" s="74">
        <v>84</v>
      </c>
      <c r="AB102" s="74">
        <v>13367.65</v>
      </c>
      <c r="AC102" s="74">
        <v>74013.240000000005</v>
      </c>
      <c r="AD102" s="74">
        <v>74013.240000000005</v>
      </c>
      <c r="AE102" s="74">
        <v>-60645.59</v>
      </c>
    </row>
    <row r="103" spans="1:31" x14ac:dyDescent="0.25">
      <c r="A103" s="1" t="s">
        <v>632</v>
      </c>
      <c r="B103" s="74">
        <v>123016</v>
      </c>
      <c r="C103" s="74">
        <v>0</v>
      </c>
      <c r="D103" s="74">
        <v>123016</v>
      </c>
      <c r="E103" s="74">
        <v>83307.27</v>
      </c>
      <c r="F103" s="74">
        <v>83307.27</v>
      </c>
      <c r="G103" s="74">
        <v>39708.730000000003</v>
      </c>
      <c r="H103" s="74">
        <v>130146</v>
      </c>
      <c r="I103" s="73">
        <v>0</v>
      </c>
      <c r="J103" s="73">
        <v>130146</v>
      </c>
      <c r="K103" s="73">
        <v>95655.75</v>
      </c>
      <c r="L103" s="73">
        <v>95655.75</v>
      </c>
      <c r="M103" s="73">
        <v>34490.25</v>
      </c>
      <c r="N103" s="74">
        <v>117209</v>
      </c>
      <c r="O103" s="74">
        <v>0</v>
      </c>
      <c r="P103" s="74">
        <v>117209</v>
      </c>
      <c r="Q103" s="74">
        <v>89313.26</v>
      </c>
      <c r="R103" s="74">
        <v>89313.26</v>
      </c>
      <c r="S103" s="74">
        <v>27895.74</v>
      </c>
      <c r="T103" s="74">
        <v>100245</v>
      </c>
      <c r="U103" s="74">
        <v>8908.7999999999993</v>
      </c>
      <c r="V103" s="74">
        <v>109153.8</v>
      </c>
      <c r="W103" s="74">
        <v>114984.88</v>
      </c>
      <c r="X103" s="74">
        <v>114984.88</v>
      </c>
      <c r="Y103" s="74">
        <v>-5831.08</v>
      </c>
      <c r="Z103" s="74">
        <v>470616</v>
      </c>
      <c r="AA103" s="74">
        <v>8908.7999999999993</v>
      </c>
      <c r="AB103" s="74">
        <v>479524.8</v>
      </c>
      <c r="AC103" s="74">
        <v>383261.16000000003</v>
      </c>
      <c r="AD103" s="74">
        <v>383261.16000000003</v>
      </c>
      <c r="AE103" s="74">
        <v>96263.640000000014</v>
      </c>
    </row>
    <row r="104" spans="1:31" x14ac:dyDescent="0.25">
      <c r="A104" s="1" t="s">
        <v>631</v>
      </c>
      <c r="B104" s="74">
        <v>8000</v>
      </c>
      <c r="C104" s="74">
        <v>0</v>
      </c>
      <c r="D104" s="74">
        <v>8000</v>
      </c>
      <c r="E104" s="74">
        <v>7437.14</v>
      </c>
      <c r="F104" s="74">
        <v>7437.14</v>
      </c>
      <c r="G104" s="74">
        <v>562.86</v>
      </c>
      <c r="H104" s="74">
        <v>8000</v>
      </c>
      <c r="I104" s="73">
        <v>0</v>
      </c>
      <c r="J104" s="73">
        <v>8000</v>
      </c>
      <c r="K104" s="73">
        <v>7118.69</v>
      </c>
      <c r="L104" s="73">
        <v>7118.69</v>
      </c>
      <c r="M104" s="73">
        <v>881.31</v>
      </c>
      <c r="N104" s="74">
        <v>8000</v>
      </c>
      <c r="O104" s="74">
        <v>0</v>
      </c>
      <c r="P104" s="74">
        <v>8000</v>
      </c>
      <c r="Q104" s="74">
        <v>3842.06</v>
      </c>
      <c r="R104" s="74">
        <v>3842.06</v>
      </c>
      <c r="S104" s="74">
        <v>4157.9399999999996</v>
      </c>
      <c r="T104" s="74">
        <v>8000</v>
      </c>
      <c r="U104" s="74">
        <v>0</v>
      </c>
      <c r="V104" s="74">
        <v>8000</v>
      </c>
      <c r="W104" s="74">
        <v>6542.1</v>
      </c>
      <c r="X104" s="74">
        <v>6542.1</v>
      </c>
      <c r="Y104" s="74">
        <v>1457.9</v>
      </c>
      <c r="Z104" s="74">
        <v>32000</v>
      </c>
      <c r="AA104" s="74">
        <v>0</v>
      </c>
      <c r="AB104" s="74">
        <v>32000</v>
      </c>
      <c r="AC104" s="74">
        <v>24939.989999999998</v>
      </c>
      <c r="AD104" s="74">
        <v>24939.989999999998</v>
      </c>
      <c r="AE104" s="74">
        <v>7060.01</v>
      </c>
    </row>
    <row r="105" spans="1:31" x14ac:dyDescent="0.25">
      <c r="A105" s="1" t="s">
        <v>630</v>
      </c>
      <c r="B105" s="74">
        <v>224</v>
      </c>
      <c r="C105" s="74">
        <v>0</v>
      </c>
      <c r="D105" s="74">
        <v>224</v>
      </c>
      <c r="E105" s="74">
        <v>208.24</v>
      </c>
      <c r="F105" s="74">
        <v>208.24</v>
      </c>
      <c r="G105" s="74">
        <v>15.76</v>
      </c>
      <c r="H105" s="74">
        <v>224</v>
      </c>
      <c r="I105" s="73">
        <v>0</v>
      </c>
      <c r="J105" s="73">
        <v>224</v>
      </c>
      <c r="K105" s="73">
        <v>199.33</v>
      </c>
      <c r="L105" s="73">
        <v>199.33</v>
      </c>
      <c r="M105" s="73">
        <v>24.67</v>
      </c>
      <c r="N105" s="74">
        <v>224</v>
      </c>
      <c r="O105" s="74">
        <v>0</v>
      </c>
      <c r="P105" s="74">
        <v>224</v>
      </c>
      <c r="Q105" s="74">
        <v>107.57</v>
      </c>
      <c r="R105" s="74">
        <v>107.57</v>
      </c>
      <c r="S105" s="74">
        <v>116.43</v>
      </c>
      <c r="T105" s="74">
        <v>224</v>
      </c>
      <c r="U105" s="74">
        <v>0</v>
      </c>
      <c r="V105" s="74">
        <v>224</v>
      </c>
      <c r="W105" s="74">
        <v>183.17</v>
      </c>
      <c r="X105" s="74">
        <v>183.17</v>
      </c>
      <c r="Y105" s="74">
        <v>40.83</v>
      </c>
      <c r="Z105" s="74">
        <v>896</v>
      </c>
      <c r="AA105" s="74">
        <v>0</v>
      </c>
      <c r="AB105" s="74">
        <v>896</v>
      </c>
      <c r="AC105" s="74">
        <v>698.31000000000006</v>
      </c>
      <c r="AD105" s="74">
        <v>698.31000000000006</v>
      </c>
      <c r="AE105" s="74">
        <v>197.69</v>
      </c>
    </row>
    <row r="106" spans="1:31" x14ac:dyDescent="0.25">
      <c r="A106" s="1" t="s">
        <v>629</v>
      </c>
      <c r="B106" s="74">
        <v>32500</v>
      </c>
      <c r="C106" s="74">
        <v>0</v>
      </c>
      <c r="D106" s="74">
        <v>32500</v>
      </c>
      <c r="E106" s="74">
        <v>16150.42</v>
      </c>
      <c r="F106" s="74">
        <v>16150.42</v>
      </c>
      <c r="G106" s="74">
        <v>16349.58</v>
      </c>
      <c r="H106" s="74">
        <v>23000</v>
      </c>
      <c r="I106" s="73">
        <v>0</v>
      </c>
      <c r="J106" s="73">
        <v>23000</v>
      </c>
      <c r="K106" s="73">
        <v>11395.73</v>
      </c>
      <c r="L106" s="73">
        <v>11395.73</v>
      </c>
      <c r="M106" s="73">
        <v>11604.27</v>
      </c>
      <c r="N106" s="74">
        <v>22000</v>
      </c>
      <c r="O106" s="74">
        <v>0</v>
      </c>
      <c r="P106" s="74">
        <v>22000</v>
      </c>
      <c r="Q106" s="74">
        <v>19989.810000000001</v>
      </c>
      <c r="R106" s="74">
        <v>19989.810000000001</v>
      </c>
      <c r="S106" s="74">
        <v>2010.19</v>
      </c>
      <c r="T106" s="74">
        <v>14300</v>
      </c>
      <c r="U106" s="74">
        <v>863.75</v>
      </c>
      <c r="V106" s="74">
        <v>15163.75</v>
      </c>
      <c r="W106" s="74">
        <v>9683.0300000000007</v>
      </c>
      <c r="X106" s="74">
        <v>9683.0300000000007</v>
      </c>
      <c r="Y106" s="74">
        <v>5480.72</v>
      </c>
      <c r="Z106" s="74">
        <v>91800</v>
      </c>
      <c r="AA106" s="74">
        <v>863.75</v>
      </c>
      <c r="AB106" s="74">
        <v>92663.75</v>
      </c>
      <c r="AC106" s="74">
        <v>57218.990000000005</v>
      </c>
      <c r="AD106" s="74">
        <v>57218.990000000005</v>
      </c>
      <c r="AE106" s="74">
        <v>35444.759999999995</v>
      </c>
    </row>
    <row r="107" spans="1:31" x14ac:dyDescent="0.25">
      <c r="A107" s="1" t="s">
        <v>628</v>
      </c>
      <c r="B107" s="74">
        <v>2770.26</v>
      </c>
      <c r="C107" s="74">
        <v>0</v>
      </c>
      <c r="D107" s="74">
        <v>2770.26</v>
      </c>
      <c r="E107" s="74">
        <v>18784.400000000001</v>
      </c>
      <c r="F107" s="74">
        <v>18784.400000000001</v>
      </c>
      <c r="G107" s="74">
        <v>-16014.14</v>
      </c>
      <c r="H107" s="74">
        <v>2707.04</v>
      </c>
      <c r="I107" s="73">
        <v>0</v>
      </c>
      <c r="J107" s="73">
        <v>2707.04</v>
      </c>
      <c r="K107" s="73">
        <v>22708.7</v>
      </c>
      <c r="L107" s="73">
        <v>22708.7</v>
      </c>
      <c r="M107" s="73">
        <v>-20001.66</v>
      </c>
      <c r="N107" s="74">
        <v>2691.64</v>
      </c>
      <c r="O107" s="74">
        <v>0</v>
      </c>
      <c r="P107" s="74">
        <v>2691.64</v>
      </c>
      <c r="Q107" s="74">
        <v>1824.15</v>
      </c>
      <c r="R107" s="74">
        <v>1824.15</v>
      </c>
      <c r="S107" s="74">
        <v>867.49</v>
      </c>
      <c r="T107" s="74">
        <v>2323.16</v>
      </c>
      <c r="U107" s="74">
        <v>-198</v>
      </c>
      <c r="V107" s="74">
        <v>2125.16</v>
      </c>
      <c r="W107" s="74">
        <v>1573.91</v>
      </c>
      <c r="X107" s="74">
        <v>1573.91</v>
      </c>
      <c r="Y107" s="74">
        <v>551.25</v>
      </c>
      <c r="Z107" s="74">
        <v>10492.1</v>
      </c>
      <c r="AA107" s="74">
        <v>-198</v>
      </c>
      <c r="AB107" s="74">
        <v>10294.1</v>
      </c>
      <c r="AC107" s="74">
        <v>44891.160000000011</v>
      </c>
      <c r="AD107" s="74">
        <v>44891.160000000011</v>
      </c>
      <c r="AE107" s="74">
        <v>-34597.060000000005</v>
      </c>
    </row>
    <row r="108" spans="1:31" x14ac:dyDescent="0.25">
      <c r="A108" s="1" t="s">
        <v>627</v>
      </c>
      <c r="B108" s="74">
        <v>66438</v>
      </c>
      <c r="C108" s="74">
        <v>0</v>
      </c>
      <c r="D108" s="74">
        <v>66438</v>
      </c>
      <c r="E108" s="74">
        <v>42601.32</v>
      </c>
      <c r="F108" s="74">
        <v>42601.32</v>
      </c>
      <c r="G108" s="74">
        <v>23836.68</v>
      </c>
      <c r="H108" s="74">
        <v>73680</v>
      </c>
      <c r="I108" s="73">
        <v>0</v>
      </c>
      <c r="J108" s="73">
        <v>73680</v>
      </c>
      <c r="K108" s="73">
        <v>46724.95</v>
      </c>
      <c r="L108" s="73">
        <v>46724.95</v>
      </c>
      <c r="M108" s="73">
        <v>26955.05</v>
      </c>
      <c r="N108" s="74">
        <v>74130</v>
      </c>
      <c r="O108" s="74">
        <v>0</v>
      </c>
      <c r="P108" s="74">
        <v>74130</v>
      </c>
      <c r="Q108" s="74">
        <v>45157.95</v>
      </c>
      <c r="R108" s="74">
        <v>45157.95</v>
      </c>
      <c r="S108" s="74">
        <v>28972.05</v>
      </c>
      <c r="T108" s="74">
        <v>68670</v>
      </c>
      <c r="U108" s="74">
        <v>-13863.75</v>
      </c>
      <c r="V108" s="74">
        <v>54806.25</v>
      </c>
      <c r="W108" s="74">
        <v>46527.08</v>
      </c>
      <c r="X108" s="74">
        <v>46527.08</v>
      </c>
      <c r="Y108" s="74">
        <v>8279.17</v>
      </c>
      <c r="Z108" s="74">
        <v>282918</v>
      </c>
      <c r="AA108" s="74">
        <v>-13863.75</v>
      </c>
      <c r="AB108" s="74">
        <v>269054.25</v>
      </c>
      <c r="AC108" s="74">
        <v>181011.3</v>
      </c>
      <c r="AD108" s="74">
        <v>181011.3</v>
      </c>
      <c r="AE108" s="74">
        <v>88042.95</v>
      </c>
    </row>
    <row r="109" spans="1:31" x14ac:dyDescent="0.25">
      <c r="A109" s="1" t="s">
        <v>626</v>
      </c>
      <c r="B109" s="74">
        <v>2300</v>
      </c>
      <c r="C109" s="74">
        <v>0</v>
      </c>
      <c r="D109" s="74">
        <v>2300</v>
      </c>
      <c r="E109" s="74">
        <v>978.4</v>
      </c>
      <c r="F109" s="74">
        <v>878.4</v>
      </c>
      <c r="G109" s="74">
        <v>1421.6</v>
      </c>
      <c r="H109" s="74">
        <v>2300</v>
      </c>
      <c r="I109" s="73">
        <v>0</v>
      </c>
      <c r="J109" s="73">
        <v>2300</v>
      </c>
      <c r="K109" s="73">
        <v>106.94</v>
      </c>
      <c r="L109" s="73">
        <v>106.94</v>
      </c>
      <c r="M109" s="73">
        <v>2193.06</v>
      </c>
      <c r="N109" s="74">
        <v>2200</v>
      </c>
      <c r="O109" s="74">
        <v>0</v>
      </c>
      <c r="P109" s="74">
        <v>2200</v>
      </c>
      <c r="Q109" s="74">
        <v>1416.35</v>
      </c>
      <c r="R109" s="74">
        <v>1416.35</v>
      </c>
      <c r="S109" s="74">
        <v>783.65</v>
      </c>
      <c r="T109" s="74">
        <v>1500</v>
      </c>
      <c r="U109" s="74">
        <v>0</v>
      </c>
      <c r="V109" s="74">
        <v>1500</v>
      </c>
      <c r="W109" s="74">
        <v>109.8</v>
      </c>
      <c r="X109" s="74">
        <v>109.8</v>
      </c>
      <c r="Y109" s="74">
        <v>1390.2</v>
      </c>
      <c r="Z109" s="74">
        <v>8300</v>
      </c>
      <c r="AA109" s="74">
        <v>0</v>
      </c>
      <c r="AB109" s="74">
        <v>8300</v>
      </c>
      <c r="AC109" s="74">
        <v>2611.4899999999998</v>
      </c>
      <c r="AD109" s="74">
        <v>2511.4899999999998</v>
      </c>
      <c r="AE109" s="74">
        <v>5788.5099999999993</v>
      </c>
    </row>
    <row r="110" spans="1:31" x14ac:dyDescent="0.25">
      <c r="A110" s="1" t="s">
        <v>625</v>
      </c>
      <c r="B110" s="74">
        <v>64.400000000000006</v>
      </c>
      <c r="C110" s="74">
        <v>0</v>
      </c>
      <c r="D110" s="74">
        <v>64.400000000000006</v>
      </c>
      <c r="E110" s="74">
        <v>27.4</v>
      </c>
      <c r="F110" s="74">
        <v>27.4</v>
      </c>
      <c r="G110" s="74">
        <v>37</v>
      </c>
      <c r="H110" s="74">
        <v>64.400000000000006</v>
      </c>
      <c r="I110" s="73">
        <v>0</v>
      </c>
      <c r="J110" s="73">
        <v>64.400000000000006</v>
      </c>
      <c r="K110" s="73">
        <v>2.99</v>
      </c>
      <c r="L110" s="73">
        <v>2.99</v>
      </c>
      <c r="M110" s="73">
        <v>61.41</v>
      </c>
      <c r="N110" s="74">
        <v>61.6</v>
      </c>
      <c r="O110" s="74">
        <v>0</v>
      </c>
      <c r="P110" s="74">
        <v>61.6</v>
      </c>
      <c r="Q110" s="74">
        <v>39.659999999999997</v>
      </c>
      <c r="R110" s="74">
        <v>39.659999999999997</v>
      </c>
      <c r="S110" s="74">
        <v>21.94</v>
      </c>
      <c r="T110" s="74">
        <v>42</v>
      </c>
      <c r="U110" s="74">
        <v>0</v>
      </c>
      <c r="V110" s="74">
        <v>42</v>
      </c>
      <c r="W110" s="74">
        <v>1303.07</v>
      </c>
      <c r="X110" s="74">
        <v>1303.07</v>
      </c>
      <c r="Y110" s="74">
        <v>-1261.07</v>
      </c>
      <c r="Z110" s="74">
        <v>232.4</v>
      </c>
      <c r="AA110" s="74">
        <v>0</v>
      </c>
      <c r="AB110" s="74">
        <v>232.4</v>
      </c>
      <c r="AC110" s="74">
        <v>1373.12</v>
      </c>
      <c r="AD110" s="74">
        <v>1373.12</v>
      </c>
      <c r="AE110" s="74">
        <v>-1140.72</v>
      </c>
    </row>
    <row r="111" spans="1:31" x14ac:dyDescent="0.25">
      <c r="A111" s="1" t="s">
        <v>624</v>
      </c>
      <c r="B111" s="74">
        <v>25000</v>
      </c>
      <c r="C111" s="74">
        <v>0</v>
      </c>
      <c r="D111" s="74">
        <v>25000</v>
      </c>
      <c r="E111" s="74">
        <v>22154.11</v>
      </c>
      <c r="F111" s="74">
        <v>22154.11</v>
      </c>
      <c r="G111" s="74">
        <v>2845.89</v>
      </c>
      <c r="H111" s="74">
        <v>25000</v>
      </c>
      <c r="I111" s="73">
        <v>0</v>
      </c>
      <c r="J111" s="73">
        <v>25000</v>
      </c>
      <c r="K111" s="73">
        <v>21159.81</v>
      </c>
      <c r="L111" s="73">
        <v>21159.81</v>
      </c>
      <c r="M111" s="73">
        <v>3840.19</v>
      </c>
      <c r="N111" s="74">
        <v>27000</v>
      </c>
      <c r="O111" s="74">
        <v>0</v>
      </c>
      <c r="P111" s="74">
        <v>27000</v>
      </c>
      <c r="Q111" s="74">
        <v>19683.509999999998</v>
      </c>
      <c r="R111" s="74">
        <v>19683.509999999998</v>
      </c>
      <c r="S111" s="74">
        <v>7316.49</v>
      </c>
      <c r="T111" s="74">
        <v>25000</v>
      </c>
      <c r="U111" s="74">
        <v>0</v>
      </c>
      <c r="V111" s="74">
        <v>25000</v>
      </c>
      <c r="W111" s="74">
        <v>23842.95</v>
      </c>
      <c r="X111" s="74">
        <v>23842.95</v>
      </c>
      <c r="Y111" s="74">
        <v>1157.05</v>
      </c>
      <c r="Z111" s="74">
        <v>102000</v>
      </c>
      <c r="AA111" s="74">
        <v>0</v>
      </c>
      <c r="AB111" s="74">
        <v>102000</v>
      </c>
      <c r="AC111" s="74">
        <v>86840.37999999999</v>
      </c>
      <c r="AD111" s="74">
        <v>86840.37999999999</v>
      </c>
      <c r="AE111" s="74">
        <v>15159.619999999999</v>
      </c>
    </row>
    <row r="112" spans="1:31" x14ac:dyDescent="0.25">
      <c r="A112" s="1" t="s">
        <v>623</v>
      </c>
      <c r="B112" s="74">
        <v>700</v>
      </c>
      <c r="C112" s="74">
        <v>0</v>
      </c>
      <c r="D112" s="74">
        <v>700</v>
      </c>
      <c r="E112" s="74">
        <v>620.30999999999995</v>
      </c>
      <c r="F112" s="74">
        <v>620.30999999999995</v>
      </c>
      <c r="G112" s="74">
        <v>79.69</v>
      </c>
      <c r="H112" s="74">
        <v>700</v>
      </c>
      <c r="I112" s="73">
        <v>0</v>
      </c>
      <c r="J112" s="73">
        <v>700</v>
      </c>
      <c r="K112" s="73">
        <v>592.46</v>
      </c>
      <c r="L112" s="73">
        <v>592.46</v>
      </c>
      <c r="M112" s="73">
        <v>107.54</v>
      </c>
      <c r="N112" s="74">
        <v>756</v>
      </c>
      <c r="O112" s="74">
        <v>0</v>
      </c>
      <c r="P112" s="74">
        <v>756</v>
      </c>
      <c r="Q112" s="74">
        <v>551.13</v>
      </c>
      <c r="R112" s="74">
        <v>551.13</v>
      </c>
      <c r="S112" s="74">
        <v>204.87</v>
      </c>
      <c r="T112" s="74">
        <v>700</v>
      </c>
      <c r="U112" s="74">
        <v>0</v>
      </c>
      <c r="V112" s="74">
        <v>700</v>
      </c>
      <c r="W112" s="74">
        <v>667.6</v>
      </c>
      <c r="X112" s="74">
        <v>667.6</v>
      </c>
      <c r="Y112" s="74">
        <v>32.4</v>
      </c>
      <c r="Z112" s="74">
        <v>2856</v>
      </c>
      <c r="AA112" s="74">
        <v>0</v>
      </c>
      <c r="AB112" s="74">
        <v>2856</v>
      </c>
      <c r="AC112" s="74">
        <v>2431.5</v>
      </c>
      <c r="AD112" s="74">
        <v>2431.5</v>
      </c>
      <c r="AE112" s="74">
        <v>424.5</v>
      </c>
    </row>
    <row r="113" spans="1:31" x14ac:dyDescent="0.25">
      <c r="A113" s="1" t="s">
        <v>622</v>
      </c>
      <c r="B113" s="74">
        <v>174000</v>
      </c>
      <c r="C113" s="74">
        <v>-1500</v>
      </c>
      <c r="D113" s="74">
        <v>172500</v>
      </c>
      <c r="E113" s="74">
        <v>143513.07999999999</v>
      </c>
      <c r="F113" s="74">
        <v>149901.91</v>
      </c>
      <c r="G113" s="74">
        <v>22598.09</v>
      </c>
      <c r="H113" s="74">
        <v>149202</v>
      </c>
      <c r="I113" s="73">
        <v>0</v>
      </c>
      <c r="J113" s="73">
        <v>149202</v>
      </c>
      <c r="K113" s="73">
        <v>95953.919999999998</v>
      </c>
      <c r="L113" s="73">
        <v>95953.919999999998</v>
      </c>
      <c r="M113" s="73">
        <v>53248.08</v>
      </c>
      <c r="N113" s="74">
        <v>150000</v>
      </c>
      <c r="O113" s="74">
        <v>-13696.35</v>
      </c>
      <c r="P113" s="74">
        <v>136303.65</v>
      </c>
      <c r="Q113" s="74">
        <v>99994.07</v>
      </c>
      <c r="R113" s="74">
        <v>99994.07</v>
      </c>
      <c r="S113" s="74">
        <v>36309.58</v>
      </c>
      <c r="T113" s="74">
        <v>131665</v>
      </c>
      <c r="U113" s="74">
        <v>11067</v>
      </c>
      <c r="V113" s="74">
        <v>142732</v>
      </c>
      <c r="W113" s="74">
        <v>124686.57</v>
      </c>
      <c r="X113" s="74">
        <v>124686.57</v>
      </c>
      <c r="Y113" s="74">
        <v>18045.43</v>
      </c>
      <c r="Z113" s="74">
        <v>604867</v>
      </c>
      <c r="AA113" s="74">
        <v>-4129.3500000000004</v>
      </c>
      <c r="AB113" s="74">
        <v>600737.65</v>
      </c>
      <c r="AC113" s="74">
        <v>464147.64</v>
      </c>
      <c r="AD113" s="74">
        <v>470536.47000000003</v>
      </c>
      <c r="AE113" s="74">
        <v>130201.18</v>
      </c>
    </row>
    <row r="114" spans="1:31" x14ac:dyDescent="0.25">
      <c r="A114" s="1" t="s">
        <v>621</v>
      </c>
      <c r="B114" s="74">
        <v>4872</v>
      </c>
      <c r="C114" s="74">
        <v>0</v>
      </c>
      <c r="D114" s="74">
        <v>4872</v>
      </c>
      <c r="E114" s="74">
        <v>4060.38</v>
      </c>
      <c r="F114" s="74">
        <v>4060.38</v>
      </c>
      <c r="G114" s="74">
        <v>811.62</v>
      </c>
      <c r="H114" s="74">
        <v>4177.66</v>
      </c>
      <c r="I114" s="73">
        <v>0</v>
      </c>
      <c r="J114" s="73">
        <v>4177.66</v>
      </c>
      <c r="K114" s="73">
        <v>2686.72</v>
      </c>
      <c r="L114" s="73">
        <v>2686.72</v>
      </c>
      <c r="M114" s="73">
        <v>1490.94</v>
      </c>
      <c r="N114" s="74">
        <v>4200</v>
      </c>
      <c r="O114" s="74">
        <v>-383.5</v>
      </c>
      <c r="P114" s="74">
        <v>3816.5</v>
      </c>
      <c r="Q114" s="74">
        <v>74280.88</v>
      </c>
      <c r="R114" s="74">
        <v>74280.88</v>
      </c>
      <c r="S114" s="74">
        <v>-70464.38</v>
      </c>
      <c r="T114" s="74">
        <v>3686.62</v>
      </c>
      <c r="U114" s="74">
        <v>309.88</v>
      </c>
      <c r="V114" s="74">
        <v>3996.5</v>
      </c>
      <c r="W114" s="74">
        <v>3491.22</v>
      </c>
      <c r="X114" s="74">
        <v>3491.22</v>
      </c>
      <c r="Y114" s="74">
        <v>505.28</v>
      </c>
      <c r="Z114" s="74">
        <v>16936.28</v>
      </c>
      <c r="AA114" s="74">
        <v>-73.62</v>
      </c>
      <c r="AB114" s="74">
        <v>16862.66</v>
      </c>
      <c r="AC114" s="74">
        <v>84519.200000000012</v>
      </c>
      <c r="AD114" s="74">
        <v>84519.200000000012</v>
      </c>
      <c r="AE114" s="74">
        <v>-67656.540000000008</v>
      </c>
    </row>
    <row r="115" spans="1:31" x14ac:dyDescent="0.25">
      <c r="A115" s="1" t="s">
        <v>620</v>
      </c>
      <c r="B115" s="74">
        <v>4159</v>
      </c>
      <c r="C115" s="74">
        <v>-3643.28</v>
      </c>
      <c r="D115" s="74">
        <v>515.72</v>
      </c>
      <c r="E115" s="74">
        <v>492.77</v>
      </c>
      <c r="F115" s="74">
        <v>492.77</v>
      </c>
      <c r="G115" s="74">
        <v>22.95</v>
      </c>
      <c r="H115" s="74">
        <v>3159</v>
      </c>
      <c r="I115" s="73">
        <v>0</v>
      </c>
      <c r="J115" s="73">
        <v>3159</v>
      </c>
      <c r="K115" s="73">
        <v>350</v>
      </c>
      <c r="L115" s="73">
        <v>350</v>
      </c>
      <c r="M115" s="73">
        <v>2809</v>
      </c>
      <c r="N115" s="74">
        <v>3650</v>
      </c>
      <c r="O115" s="74">
        <v>0</v>
      </c>
      <c r="P115" s="74">
        <v>3650</v>
      </c>
      <c r="Q115" s="74">
        <v>0</v>
      </c>
      <c r="R115" s="74">
        <v>0</v>
      </c>
      <c r="S115" s="74">
        <v>3650</v>
      </c>
      <c r="T115" s="74">
        <v>1350</v>
      </c>
      <c r="U115" s="74">
        <v>0</v>
      </c>
      <c r="V115" s="74">
        <v>1350</v>
      </c>
      <c r="W115" s="74">
        <v>0</v>
      </c>
      <c r="X115" s="74">
        <v>0</v>
      </c>
      <c r="Y115" s="74">
        <v>1350</v>
      </c>
      <c r="Z115" s="74">
        <v>12318</v>
      </c>
      <c r="AA115" s="74">
        <v>-3643.28</v>
      </c>
      <c r="AB115" s="74">
        <v>8674.7200000000012</v>
      </c>
      <c r="AC115" s="74">
        <v>842.77</v>
      </c>
      <c r="AD115" s="74">
        <v>842.77</v>
      </c>
      <c r="AE115" s="74">
        <v>7831.95</v>
      </c>
    </row>
    <row r="116" spans="1:31" x14ac:dyDescent="0.25">
      <c r="A116" s="1" t="s">
        <v>619</v>
      </c>
      <c r="B116" s="74">
        <v>116.45</v>
      </c>
      <c r="C116" s="74">
        <v>0</v>
      </c>
      <c r="D116" s="74">
        <v>116.45</v>
      </c>
      <c r="E116" s="74">
        <v>13.8</v>
      </c>
      <c r="F116" s="74">
        <v>13.8</v>
      </c>
      <c r="G116" s="74">
        <v>102.65</v>
      </c>
      <c r="H116" s="74">
        <v>88.45</v>
      </c>
      <c r="I116" s="73">
        <v>0</v>
      </c>
      <c r="J116" s="73">
        <v>88.45</v>
      </c>
      <c r="K116" s="73">
        <v>9.8000000000000007</v>
      </c>
      <c r="L116" s="73">
        <v>9.8000000000000007</v>
      </c>
      <c r="M116" s="73">
        <v>78.650000000000006</v>
      </c>
      <c r="N116" s="74">
        <v>102.2</v>
      </c>
      <c r="O116" s="74">
        <v>0</v>
      </c>
      <c r="P116" s="74">
        <v>102.2</v>
      </c>
      <c r="Q116" s="74">
        <v>0</v>
      </c>
      <c r="R116" s="74">
        <v>0</v>
      </c>
      <c r="S116" s="74">
        <v>102.2</v>
      </c>
      <c r="T116" s="74">
        <v>37.799999999999997</v>
      </c>
      <c r="U116" s="74">
        <v>0</v>
      </c>
      <c r="V116" s="74">
        <v>37.799999999999997</v>
      </c>
      <c r="W116" s="74">
        <v>3750</v>
      </c>
      <c r="X116" s="74">
        <v>3750</v>
      </c>
      <c r="Y116" s="74">
        <v>-3712.2</v>
      </c>
      <c r="Z116" s="74">
        <v>344.90000000000003</v>
      </c>
      <c r="AA116" s="74">
        <v>0</v>
      </c>
      <c r="AB116" s="74">
        <v>344.90000000000003</v>
      </c>
      <c r="AC116" s="74">
        <v>3773.6</v>
      </c>
      <c r="AD116" s="74">
        <v>3773.6</v>
      </c>
      <c r="AE116" s="74">
        <v>-3428.7</v>
      </c>
    </row>
    <row r="117" spans="1:31" x14ac:dyDescent="0.25">
      <c r="A117" s="1" t="s">
        <v>618</v>
      </c>
      <c r="B117" s="74">
        <v>98608.38</v>
      </c>
      <c r="C117" s="74">
        <v>-58000</v>
      </c>
      <c r="D117" s="74">
        <v>40608.379999999997</v>
      </c>
      <c r="E117" s="74">
        <v>12347.76</v>
      </c>
      <c r="F117" s="74">
        <v>12347.76</v>
      </c>
      <c r="G117" s="74">
        <v>28260.62</v>
      </c>
      <c r="H117" s="74">
        <v>54769</v>
      </c>
      <c r="I117" s="73">
        <v>0</v>
      </c>
      <c r="J117" s="73">
        <v>54769</v>
      </c>
      <c r="K117" s="73">
        <v>30145.11</v>
      </c>
      <c r="L117" s="73">
        <v>30145.11</v>
      </c>
      <c r="M117" s="73">
        <v>24623.89</v>
      </c>
      <c r="N117" s="74">
        <v>48000</v>
      </c>
      <c r="O117" s="74">
        <v>-7200</v>
      </c>
      <c r="P117" s="74">
        <v>40800</v>
      </c>
      <c r="Q117" s="74">
        <v>32631.75</v>
      </c>
      <c r="R117" s="74">
        <v>32631.75</v>
      </c>
      <c r="S117" s="74">
        <v>8168.25</v>
      </c>
      <c r="T117" s="74">
        <v>45000</v>
      </c>
      <c r="U117" s="74">
        <v>-33187.5</v>
      </c>
      <c r="V117" s="74">
        <v>11812.5</v>
      </c>
      <c r="W117" s="74">
        <v>9952.51</v>
      </c>
      <c r="X117" s="74">
        <v>9952.51</v>
      </c>
      <c r="Y117" s="74">
        <v>1859.99</v>
      </c>
      <c r="Z117" s="74">
        <v>246377.38</v>
      </c>
      <c r="AA117" s="74">
        <v>-98387.5</v>
      </c>
      <c r="AB117" s="74">
        <v>147989.88</v>
      </c>
      <c r="AC117" s="74">
        <v>85077.12999999999</v>
      </c>
      <c r="AD117" s="74">
        <v>85077.12999999999</v>
      </c>
      <c r="AE117" s="74">
        <v>62912.749999999993</v>
      </c>
    </row>
    <row r="118" spans="1:31" x14ac:dyDescent="0.25">
      <c r="A118" s="1" t="s">
        <v>617</v>
      </c>
      <c r="B118" s="74">
        <v>2761.03</v>
      </c>
      <c r="C118" s="74">
        <v>-1618.28</v>
      </c>
      <c r="D118" s="74">
        <v>1142.75</v>
      </c>
      <c r="E118" s="74">
        <v>9135.14</v>
      </c>
      <c r="F118" s="74">
        <v>9135.14</v>
      </c>
      <c r="G118" s="74">
        <v>-7992.39</v>
      </c>
      <c r="H118" s="74">
        <v>1533.53</v>
      </c>
      <c r="I118" s="73">
        <v>0</v>
      </c>
      <c r="J118" s="73">
        <v>1533.53</v>
      </c>
      <c r="K118" s="73">
        <v>844.06</v>
      </c>
      <c r="L118" s="73">
        <v>844.06</v>
      </c>
      <c r="M118" s="73">
        <v>689.47</v>
      </c>
      <c r="N118" s="74">
        <v>1344</v>
      </c>
      <c r="O118" s="74">
        <v>-201.6</v>
      </c>
      <c r="P118" s="74">
        <v>1142.4000000000001</v>
      </c>
      <c r="Q118" s="74">
        <v>913.69</v>
      </c>
      <c r="R118" s="74">
        <v>913.69</v>
      </c>
      <c r="S118" s="74">
        <v>228.71</v>
      </c>
      <c r="T118" s="74">
        <v>1260</v>
      </c>
      <c r="U118" s="74">
        <v>-929.25</v>
      </c>
      <c r="V118" s="74">
        <v>330.75</v>
      </c>
      <c r="W118" s="74">
        <v>278.67</v>
      </c>
      <c r="X118" s="74">
        <v>278.67</v>
      </c>
      <c r="Y118" s="74">
        <v>52.08</v>
      </c>
      <c r="Z118" s="74">
        <v>6898.56</v>
      </c>
      <c r="AA118" s="74">
        <v>-2749.13</v>
      </c>
      <c r="AB118" s="74">
        <v>4149.43</v>
      </c>
      <c r="AC118" s="74">
        <v>11171.56</v>
      </c>
      <c r="AD118" s="74">
        <v>11171.56</v>
      </c>
      <c r="AE118" s="74">
        <v>-7022.13</v>
      </c>
    </row>
    <row r="119" spans="1:31" x14ac:dyDescent="0.25">
      <c r="A119" s="1" t="s">
        <v>615</v>
      </c>
      <c r="B119" s="74">
        <v>23500</v>
      </c>
      <c r="C119" s="74">
        <v>-660</v>
      </c>
      <c r="D119" s="74">
        <v>22840</v>
      </c>
      <c r="E119" s="74">
        <v>19448.009999999998</v>
      </c>
      <c r="F119" s="74">
        <v>19448.009999999998</v>
      </c>
      <c r="G119" s="74">
        <v>3391.99</v>
      </c>
      <c r="H119" s="74">
        <v>18000</v>
      </c>
      <c r="I119" s="73">
        <v>0</v>
      </c>
      <c r="J119" s="73">
        <v>18000</v>
      </c>
      <c r="K119" s="73">
        <v>12255.61</v>
      </c>
      <c r="L119" s="73">
        <v>12255.61</v>
      </c>
      <c r="M119" s="73">
        <v>5744.39</v>
      </c>
      <c r="N119" s="74">
        <v>18500</v>
      </c>
      <c r="O119" s="74">
        <v>0</v>
      </c>
      <c r="P119" s="74">
        <v>18500</v>
      </c>
      <c r="Q119" s="74">
        <v>10035.9</v>
      </c>
      <c r="R119" s="74">
        <v>10035.9</v>
      </c>
      <c r="S119" s="74">
        <v>8464.1</v>
      </c>
      <c r="T119" s="74">
        <v>12500</v>
      </c>
      <c r="U119" s="74">
        <v>1000</v>
      </c>
      <c r="V119" s="74">
        <v>13500</v>
      </c>
      <c r="W119" s="74">
        <v>10414.129999999999</v>
      </c>
      <c r="X119" s="74">
        <v>10414.129999999999</v>
      </c>
      <c r="Y119" s="74">
        <v>3085.87</v>
      </c>
      <c r="Z119" s="74">
        <v>72500</v>
      </c>
      <c r="AA119" s="74">
        <v>340</v>
      </c>
      <c r="AB119" s="74">
        <v>72840</v>
      </c>
      <c r="AC119" s="74">
        <v>52153.649999999994</v>
      </c>
      <c r="AD119" s="74">
        <v>52153.649999999994</v>
      </c>
      <c r="AE119" s="74">
        <v>20686.350000000002</v>
      </c>
    </row>
    <row r="120" spans="1:31" x14ac:dyDescent="0.25">
      <c r="A120" s="1" t="s">
        <v>614</v>
      </c>
      <c r="B120" s="74">
        <v>842.8</v>
      </c>
      <c r="C120" s="74">
        <v>0</v>
      </c>
      <c r="D120" s="74">
        <v>842.8</v>
      </c>
      <c r="E120" s="74">
        <v>747.82</v>
      </c>
      <c r="F120" s="74">
        <v>747.82</v>
      </c>
      <c r="G120" s="74">
        <v>94.98</v>
      </c>
      <c r="H120" s="74">
        <v>705.6</v>
      </c>
      <c r="I120" s="73">
        <v>0</v>
      </c>
      <c r="J120" s="73">
        <v>705.6</v>
      </c>
      <c r="K120" s="73">
        <v>4218.08</v>
      </c>
      <c r="L120" s="73">
        <v>4218.08</v>
      </c>
      <c r="M120" s="73">
        <v>-3512.48</v>
      </c>
      <c r="N120" s="74">
        <v>709.1</v>
      </c>
      <c r="O120" s="74">
        <v>0</v>
      </c>
      <c r="P120" s="74">
        <v>709.1</v>
      </c>
      <c r="Q120" s="74">
        <v>383.65</v>
      </c>
      <c r="R120" s="74">
        <v>383.65</v>
      </c>
      <c r="S120" s="74">
        <v>325.45</v>
      </c>
      <c r="T120" s="74">
        <v>532.70000000000005</v>
      </c>
      <c r="U120" s="74">
        <v>29</v>
      </c>
      <c r="V120" s="74">
        <v>561.70000000000005</v>
      </c>
      <c r="W120" s="74">
        <v>387.51</v>
      </c>
      <c r="X120" s="74">
        <v>387.51</v>
      </c>
      <c r="Y120" s="74">
        <v>174.19</v>
      </c>
      <c r="Z120" s="74">
        <v>2790.2</v>
      </c>
      <c r="AA120" s="74">
        <v>29</v>
      </c>
      <c r="AB120" s="74">
        <v>2819.2</v>
      </c>
      <c r="AC120" s="74">
        <v>5737.0599999999995</v>
      </c>
      <c r="AD120" s="74">
        <v>5737.0599999999995</v>
      </c>
      <c r="AE120" s="74">
        <v>-2917.86</v>
      </c>
    </row>
    <row r="121" spans="1:31" x14ac:dyDescent="0.25">
      <c r="A121" s="1" t="s">
        <v>613</v>
      </c>
      <c r="B121" s="74">
        <v>6600</v>
      </c>
      <c r="C121" s="74">
        <v>660</v>
      </c>
      <c r="D121" s="74">
        <v>7260</v>
      </c>
      <c r="E121" s="74">
        <v>7260</v>
      </c>
      <c r="F121" s="74">
        <v>7260</v>
      </c>
      <c r="G121" s="74">
        <v>0</v>
      </c>
      <c r="H121" s="74">
        <v>7200</v>
      </c>
      <c r="I121" s="73">
        <v>0</v>
      </c>
      <c r="J121" s="73">
        <v>7200</v>
      </c>
      <c r="K121" s="73">
        <v>1863</v>
      </c>
      <c r="L121" s="73">
        <v>1863</v>
      </c>
      <c r="M121" s="73">
        <v>5337</v>
      </c>
      <c r="N121" s="74">
        <v>6825</v>
      </c>
      <c r="O121" s="74">
        <v>0</v>
      </c>
      <c r="P121" s="74">
        <v>6825</v>
      </c>
      <c r="Q121" s="74">
        <v>3666</v>
      </c>
      <c r="R121" s="74">
        <v>3666</v>
      </c>
      <c r="S121" s="74">
        <v>3159</v>
      </c>
      <c r="T121" s="74">
        <v>6525</v>
      </c>
      <c r="U121" s="74">
        <v>0</v>
      </c>
      <c r="V121" s="74">
        <v>6525</v>
      </c>
      <c r="W121" s="74">
        <v>3425.63</v>
      </c>
      <c r="X121" s="74">
        <v>3425.63</v>
      </c>
      <c r="Y121" s="74">
        <v>3099.37</v>
      </c>
      <c r="Z121" s="74">
        <v>27150</v>
      </c>
      <c r="AA121" s="74">
        <v>660</v>
      </c>
      <c r="AB121" s="74">
        <v>27810</v>
      </c>
      <c r="AC121" s="74">
        <v>16214.630000000001</v>
      </c>
      <c r="AD121" s="74">
        <v>16214.630000000001</v>
      </c>
      <c r="AE121" s="74">
        <v>11595.369999999999</v>
      </c>
    </row>
    <row r="122" spans="1:31" x14ac:dyDescent="0.25">
      <c r="A122" s="1" t="s">
        <v>612</v>
      </c>
      <c r="B122" s="74">
        <v>107508</v>
      </c>
      <c r="C122" s="74">
        <v>0</v>
      </c>
      <c r="D122" s="74">
        <v>107508</v>
      </c>
      <c r="E122" s="74">
        <v>89533.51</v>
      </c>
      <c r="F122" s="74">
        <v>89533.51</v>
      </c>
      <c r="G122" s="74">
        <v>17974.490000000002</v>
      </c>
      <c r="H122" s="74">
        <v>52000</v>
      </c>
      <c r="I122" s="73">
        <v>0</v>
      </c>
      <c r="J122" s="73">
        <v>52000</v>
      </c>
      <c r="K122" s="73">
        <v>50913.83</v>
      </c>
      <c r="L122" s="73">
        <v>50913.83</v>
      </c>
      <c r="M122" s="73">
        <v>1086.17</v>
      </c>
      <c r="N122" s="74">
        <v>56976</v>
      </c>
      <c r="O122" s="74">
        <v>-13000</v>
      </c>
      <c r="P122" s="74">
        <v>43976</v>
      </c>
      <c r="Q122" s="74">
        <v>32264.639999999999</v>
      </c>
      <c r="R122" s="74">
        <v>32264.639999999999</v>
      </c>
      <c r="S122" s="74">
        <v>11711.36</v>
      </c>
      <c r="T122" s="74">
        <v>57000</v>
      </c>
      <c r="U122" s="74">
        <v>7988</v>
      </c>
      <c r="V122" s="74">
        <v>64988</v>
      </c>
      <c r="W122" s="74">
        <v>61569.66</v>
      </c>
      <c r="X122" s="74">
        <v>61569.66</v>
      </c>
      <c r="Y122" s="74">
        <v>3418.34</v>
      </c>
      <c r="Z122" s="74">
        <v>273484</v>
      </c>
      <c r="AA122" s="74">
        <v>-5012</v>
      </c>
      <c r="AB122" s="74">
        <v>268472</v>
      </c>
      <c r="AC122" s="74">
        <v>234281.63999999998</v>
      </c>
      <c r="AD122" s="74">
        <v>234281.63999999998</v>
      </c>
      <c r="AE122" s="74">
        <v>34190.36</v>
      </c>
    </row>
    <row r="123" spans="1:31" x14ac:dyDescent="0.25">
      <c r="A123" s="1" t="s">
        <v>611</v>
      </c>
      <c r="B123" s="74">
        <v>3854.14</v>
      </c>
      <c r="C123" s="74">
        <v>0</v>
      </c>
      <c r="D123" s="74">
        <v>3854.14</v>
      </c>
      <c r="E123" s="74">
        <v>3192.22</v>
      </c>
      <c r="F123" s="74">
        <v>3192.22</v>
      </c>
      <c r="G123" s="74">
        <v>661.92</v>
      </c>
      <c r="H123" s="74">
        <v>2094.4</v>
      </c>
      <c r="I123" s="73">
        <v>0</v>
      </c>
      <c r="J123" s="73">
        <v>2094.4</v>
      </c>
      <c r="K123" s="73">
        <v>9009.93</v>
      </c>
      <c r="L123" s="73">
        <v>9009.93</v>
      </c>
      <c r="M123" s="73">
        <v>-6915.53</v>
      </c>
      <c r="N123" s="74">
        <v>2330.61</v>
      </c>
      <c r="O123" s="74">
        <v>-364</v>
      </c>
      <c r="P123" s="74">
        <v>1966.61</v>
      </c>
      <c r="Q123" s="74">
        <v>1308.57</v>
      </c>
      <c r="R123" s="74">
        <v>1308.57</v>
      </c>
      <c r="S123" s="74">
        <v>658.04</v>
      </c>
      <c r="T123" s="74">
        <v>2310</v>
      </c>
      <c r="U123" s="74">
        <v>225.66</v>
      </c>
      <c r="V123" s="74">
        <v>2535.66</v>
      </c>
      <c r="W123" s="74">
        <v>2365.21</v>
      </c>
      <c r="X123" s="74">
        <v>2365.21</v>
      </c>
      <c r="Y123" s="74">
        <v>170.45</v>
      </c>
      <c r="Z123" s="74">
        <v>10589.15</v>
      </c>
      <c r="AA123" s="74">
        <v>-138.34</v>
      </c>
      <c r="AB123" s="74">
        <v>10450.81</v>
      </c>
      <c r="AC123" s="74">
        <v>15875.93</v>
      </c>
      <c r="AD123" s="74">
        <v>15875.93</v>
      </c>
      <c r="AE123" s="74">
        <v>-5425.12</v>
      </c>
    </row>
    <row r="124" spans="1:31" x14ac:dyDescent="0.25">
      <c r="A124" s="1" t="s">
        <v>610</v>
      </c>
      <c r="B124" s="74">
        <v>30140</v>
      </c>
      <c r="C124" s="74">
        <v>0</v>
      </c>
      <c r="D124" s="74">
        <v>30140</v>
      </c>
      <c r="E124" s="74">
        <v>24474.27</v>
      </c>
      <c r="F124" s="74">
        <v>24474.27</v>
      </c>
      <c r="G124" s="74">
        <v>5665.73</v>
      </c>
      <c r="H124" s="74">
        <v>22800</v>
      </c>
      <c r="I124" s="73">
        <v>0</v>
      </c>
      <c r="J124" s="73">
        <v>22800</v>
      </c>
      <c r="K124" s="73">
        <v>12843</v>
      </c>
      <c r="L124" s="73">
        <v>12843</v>
      </c>
      <c r="M124" s="73">
        <v>9957</v>
      </c>
      <c r="N124" s="74">
        <v>26260</v>
      </c>
      <c r="O124" s="74">
        <v>0</v>
      </c>
      <c r="P124" s="74">
        <v>26260</v>
      </c>
      <c r="Q124" s="74">
        <v>14470.3</v>
      </c>
      <c r="R124" s="74">
        <v>14470.3</v>
      </c>
      <c r="S124" s="74">
        <v>11789.7</v>
      </c>
      <c r="T124" s="74">
        <v>25500</v>
      </c>
      <c r="U124" s="74">
        <v>0</v>
      </c>
      <c r="V124" s="74">
        <v>25500</v>
      </c>
      <c r="W124" s="74">
        <v>22902.45</v>
      </c>
      <c r="X124" s="74">
        <v>22902.45</v>
      </c>
      <c r="Y124" s="74">
        <v>2597.5500000000002</v>
      </c>
      <c r="Z124" s="74">
        <v>104700</v>
      </c>
      <c r="AA124" s="74">
        <v>0</v>
      </c>
      <c r="AB124" s="74">
        <v>104700</v>
      </c>
      <c r="AC124" s="74">
        <v>74690.02</v>
      </c>
      <c r="AD124" s="74">
        <v>74690.02</v>
      </c>
      <c r="AE124" s="74">
        <v>30009.98</v>
      </c>
    </row>
    <row r="125" spans="1:31" x14ac:dyDescent="0.25">
      <c r="A125" s="1" t="s">
        <v>608</v>
      </c>
      <c r="B125" s="74">
        <v>42575</v>
      </c>
      <c r="C125" s="74">
        <v>-120</v>
      </c>
      <c r="D125" s="74">
        <v>42455</v>
      </c>
      <c r="E125" s="74">
        <v>24832.9</v>
      </c>
      <c r="F125" s="74">
        <v>24832.9</v>
      </c>
      <c r="G125" s="74">
        <v>17622.099999999999</v>
      </c>
      <c r="H125" s="74">
        <v>28680</v>
      </c>
      <c r="I125" s="73">
        <v>0</v>
      </c>
      <c r="J125" s="73">
        <v>28680</v>
      </c>
      <c r="K125" s="73">
        <v>27279.11</v>
      </c>
      <c r="L125" s="73">
        <v>27279.11</v>
      </c>
      <c r="M125" s="73">
        <v>1400.89</v>
      </c>
      <c r="N125" s="74">
        <v>28180</v>
      </c>
      <c r="O125" s="74">
        <v>0</v>
      </c>
      <c r="P125" s="74">
        <v>28180</v>
      </c>
      <c r="Q125" s="74">
        <v>25831.57</v>
      </c>
      <c r="R125" s="74">
        <v>25831.57</v>
      </c>
      <c r="S125" s="74">
        <v>2348.4299999999998</v>
      </c>
      <c r="T125" s="74">
        <v>30902</v>
      </c>
      <c r="U125" s="74">
        <v>0</v>
      </c>
      <c r="V125" s="74">
        <v>30902</v>
      </c>
      <c r="W125" s="74">
        <v>29531.67</v>
      </c>
      <c r="X125" s="74">
        <v>29531.67</v>
      </c>
      <c r="Y125" s="74">
        <v>1370.33</v>
      </c>
      <c r="Z125" s="74">
        <v>130337</v>
      </c>
      <c r="AA125" s="74">
        <v>-120</v>
      </c>
      <c r="AB125" s="74">
        <v>130217</v>
      </c>
      <c r="AC125" s="74">
        <v>107475.25</v>
      </c>
      <c r="AD125" s="74">
        <v>107475.25</v>
      </c>
      <c r="AE125" s="74">
        <v>22741.75</v>
      </c>
    </row>
    <row r="126" spans="1:31" x14ac:dyDescent="0.25">
      <c r="A126" s="1" t="s">
        <v>607</v>
      </c>
      <c r="B126" s="74">
        <v>1192.0999999999999</v>
      </c>
      <c r="C126" s="74">
        <v>0</v>
      </c>
      <c r="D126" s="74">
        <v>1192.0999999999999</v>
      </c>
      <c r="E126" s="74">
        <v>695.32</v>
      </c>
      <c r="F126" s="74">
        <v>695.32</v>
      </c>
      <c r="G126" s="74">
        <v>496.78</v>
      </c>
      <c r="H126" s="74">
        <v>803.04</v>
      </c>
      <c r="I126" s="73">
        <v>0</v>
      </c>
      <c r="J126" s="73">
        <v>803.04</v>
      </c>
      <c r="K126" s="73">
        <v>763.81</v>
      </c>
      <c r="L126" s="73">
        <v>763.81</v>
      </c>
      <c r="M126" s="73">
        <v>39.229999999999997</v>
      </c>
      <c r="N126" s="74">
        <v>789.04</v>
      </c>
      <c r="O126" s="74">
        <v>0</v>
      </c>
      <c r="P126" s="74">
        <v>789.04</v>
      </c>
      <c r="Q126" s="74">
        <v>723.29</v>
      </c>
      <c r="R126" s="74">
        <v>723.29</v>
      </c>
      <c r="S126" s="74">
        <v>65.75</v>
      </c>
      <c r="T126" s="74">
        <v>865.26</v>
      </c>
      <c r="U126" s="74">
        <v>0</v>
      </c>
      <c r="V126" s="74">
        <v>865.26</v>
      </c>
      <c r="W126" s="74">
        <v>826.89</v>
      </c>
      <c r="X126" s="74">
        <v>826.89</v>
      </c>
      <c r="Y126" s="74">
        <v>38.369999999999997</v>
      </c>
      <c r="Z126" s="74">
        <v>3649.4399999999996</v>
      </c>
      <c r="AA126" s="74">
        <v>0</v>
      </c>
      <c r="AB126" s="74">
        <v>3649.4399999999996</v>
      </c>
      <c r="AC126" s="74">
        <v>3009.31</v>
      </c>
      <c r="AD126" s="74">
        <v>3009.31</v>
      </c>
      <c r="AE126" s="74">
        <v>640.13</v>
      </c>
    </row>
    <row r="127" spans="1:31" x14ac:dyDescent="0.25">
      <c r="A127" s="1" t="s">
        <v>606</v>
      </c>
      <c r="B127" s="74">
        <v>7629</v>
      </c>
      <c r="C127" s="74">
        <v>0</v>
      </c>
      <c r="D127" s="74">
        <v>7629</v>
      </c>
      <c r="E127" s="74">
        <v>5922.4</v>
      </c>
      <c r="F127" s="74">
        <v>5922.4</v>
      </c>
      <c r="G127" s="74">
        <v>1706.6</v>
      </c>
      <c r="H127" s="74">
        <v>6714</v>
      </c>
      <c r="I127" s="73">
        <v>-360</v>
      </c>
      <c r="J127" s="73">
        <v>6354</v>
      </c>
      <c r="K127" s="73">
        <v>3623.9</v>
      </c>
      <c r="L127" s="73">
        <v>3623.9</v>
      </c>
      <c r="M127" s="73">
        <v>2730.1</v>
      </c>
      <c r="N127" s="74">
        <v>8136</v>
      </c>
      <c r="O127" s="74">
        <v>0</v>
      </c>
      <c r="P127" s="74">
        <v>8136</v>
      </c>
      <c r="Q127" s="74">
        <v>3681.47</v>
      </c>
      <c r="R127" s="74">
        <v>3681.47</v>
      </c>
      <c r="S127" s="74">
        <v>4454.53</v>
      </c>
      <c r="T127" s="74">
        <v>10160</v>
      </c>
      <c r="U127" s="74">
        <v>2855</v>
      </c>
      <c r="V127" s="74">
        <v>13015</v>
      </c>
      <c r="W127" s="74">
        <v>7739.09</v>
      </c>
      <c r="X127" s="74">
        <v>7739.09</v>
      </c>
      <c r="Y127" s="74">
        <v>5275.91</v>
      </c>
      <c r="Z127" s="74">
        <v>32639</v>
      </c>
      <c r="AA127" s="74">
        <v>2495</v>
      </c>
      <c r="AB127" s="74">
        <v>35134</v>
      </c>
      <c r="AC127" s="74">
        <v>20966.86</v>
      </c>
      <c r="AD127" s="74">
        <v>20966.86</v>
      </c>
      <c r="AE127" s="74">
        <v>14167.14</v>
      </c>
    </row>
    <row r="128" spans="1:31" x14ac:dyDescent="0.25">
      <c r="A128" s="1" t="s">
        <v>605</v>
      </c>
      <c r="B128" s="74">
        <v>1673.67</v>
      </c>
      <c r="C128" s="74">
        <v>0</v>
      </c>
      <c r="D128" s="74">
        <v>1673.67</v>
      </c>
      <c r="E128" s="74">
        <v>10154.16</v>
      </c>
      <c r="F128" s="74">
        <v>10154.16</v>
      </c>
      <c r="G128" s="74">
        <v>-8480.49</v>
      </c>
      <c r="H128" s="74">
        <v>1883.48</v>
      </c>
      <c r="I128" s="73">
        <v>0</v>
      </c>
      <c r="J128" s="73">
        <v>1883.48</v>
      </c>
      <c r="K128" s="73">
        <v>11341.79</v>
      </c>
      <c r="L128" s="73">
        <v>11341.79</v>
      </c>
      <c r="M128" s="73">
        <v>-9458.31</v>
      </c>
      <c r="N128" s="74">
        <v>2600.33</v>
      </c>
      <c r="O128" s="74">
        <v>0</v>
      </c>
      <c r="P128" s="74">
        <v>2600.33</v>
      </c>
      <c r="Q128" s="74">
        <v>12860.88</v>
      </c>
      <c r="R128" s="74">
        <v>12860.88</v>
      </c>
      <c r="S128" s="74">
        <v>-10260.549999999999</v>
      </c>
      <c r="T128" s="74">
        <v>2887.11</v>
      </c>
      <c r="U128" s="74">
        <v>0</v>
      </c>
      <c r="V128" s="74">
        <v>2887.11</v>
      </c>
      <c r="W128" s="74">
        <v>4997.43</v>
      </c>
      <c r="X128" s="74">
        <v>4997.43</v>
      </c>
      <c r="Y128" s="74">
        <v>-2110.3200000000002</v>
      </c>
      <c r="Z128" s="74">
        <v>9044.59</v>
      </c>
      <c r="AA128" s="74">
        <v>0</v>
      </c>
      <c r="AB128" s="74">
        <v>9044.59</v>
      </c>
      <c r="AC128" s="74">
        <v>39354.26</v>
      </c>
      <c r="AD128" s="74">
        <v>39354.26</v>
      </c>
      <c r="AE128" s="74">
        <v>-30309.67</v>
      </c>
    </row>
    <row r="129" spans="1:31" x14ac:dyDescent="0.25">
      <c r="A129" s="1" t="s">
        <v>604</v>
      </c>
      <c r="B129" s="74">
        <v>52145</v>
      </c>
      <c r="C129" s="74">
        <v>0</v>
      </c>
      <c r="D129" s="74">
        <v>52145</v>
      </c>
      <c r="E129" s="74">
        <v>37123.629999999997</v>
      </c>
      <c r="F129" s="74">
        <v>37123.629999999997</v>
      </c>
      <c r="G129" s="74">
        <v>15021.37</v>
      </c>
      <c r="H129" s="74">
        <v>60553</v>
      </c>
      <c r="I129" s="73">
        <v>0</v>
      </c>
      <c r="J129" s="73">
        <v>60553</v>
      </c>
      <c r="K129" s="73">
        <v>46189.760000000002</v>
      </c>
      <c r="L129" s="73">
        <v>46189.760000000002</v>
      </c>
      <c r="M129" s="73">
        <v>14363.24</v>
      </c>
      <c r="N129" s="74">
        <v>84733</v>
      </c>
      <c r="O129" s="74">
        <v>0</v>
      </c>
      <c r="P129" s="74">
        <v>84733</v>
      </c>
      <c r="Q129" s="74">
        <v>66528.66</v>
      </c>
      <c r="R129" s="74">
        <v>66528.66</v>
      </c>
      <c r="S129" s="74">
        <v>18204.34</v>
      </c>
      <c r="T129" s="74">
        <v>92951</v>
      </c>
      <c r="U129" s="74">
        <v>-2855</v>
      </c>
      <c r="V129" s="74">
        <v>90096</v>
      </c>
      <c r="W129" s="74">
        <v>68776.41</v>
      </c>
      <c r="X129" s="74">
        <v>68776.41</v>
      </c>
      <c r="Y129" s="74">
        <v>21319.59</v>
      </c>
      <c r="Z129" s="74">
        <v>290382</v>
      </c>
      <c r="AA129" s="74">
        <v>-2855</v>
      </c>
      <c r="AB129" s="74">
        <v>287527</v>
      </c>
      <c r="AC129" s="74">
        <v>218618.46</v>
      </c>
      <c r="AD129" s="74">
        <v>218618.46</v>
      </c>
      <c r="AE129" s="74">
        <v>68908.539999999994</v>
      </c>
    </row>
    <row r="130" spans="1:31" x14ac:dyDescent="0.25">
      <c r="A130" s="1" t="s">
        <v>603</v>
      </c>
      <c r="B130" s="74">
        <v>20000</v>
      </c>
      <c r="C130" s="74">
        <v>120</v>
      </c>
      <c r="D130" s="74">
        <v>20120</v>
      </c>
      <c r="E130" s="74">
        <v>18523.66</v>
      </c>
      <c r="F130" s="74">
        <v>18523.66</v>
      </c>
      <c r="G130" s="74">
        <v>1596.34</v>
      </c>
      <c r="H130" s="74">
        <v>13000</v>
      </c>
      <c r="I130" s="73">
        <v>360</v>
      </c>
      <c r="J130" s="73">
        <v>13360</v>
      </c>
      <c r="K130" s="73">
        <v>12874.74</v>
      </c>
      <c r="L130" s="73">
        <v>12874.74</v>
      </c>
      <c r="M130" s="73">
        <v>485.26</v>
      </c>
      <c r="N130" s="74">
        <v>20000</v>
      </c>
      <c r="O130" s="74">
        <v>0</v>
      </c>
      <c r="P130" s="74">
        <v>20000</v>
      </c>
      <c r="Q130" s="74">
        <v>17933.32</v>
      </c>
      <c r="R130" s="74">
        <v>17933.32</v>
      </c>
      <c r="S130" s="74">
        <v>2066.6799999999998</v>
      </c>
      <c r="T130" s="74">
        <v>33000</v>
      </c>
      <c r="U130" s="74">
        <v>12187.5</v>
      </c>
      <c r="V130" s="74">
        <v>45187.5</v>
      </c>
      <c r="W130" s="74">
        <v>43072.98</v>
      </c>
      <c r="X130" s="74">
        <v>43072.98</v>
      </c>
      <c r="Y130" s="74">
        <v>2114.52</v>
      </c>
      <c r="Z130" s="74">
        <v>86000</v>
      </c>
      <c r="AA130" s="74">
        <v>12667.5</v>
      </c>
      <c r="AB130" s="74">
        <v>98667.5</v>
      </c>
      <c r="AC130" s="74">
        <v>92404.700000000012</v>
      </c>
      <c r="AD130" s="74">
        <v>92404.700000000012</v>
      </c>
      <c r="AE130" s="74">
        <v>6262.7999999999993</v>
      </c>
    </row>
    <row r="131" spans="1:31" x14ac:dyDescent="0.25">
      <c r="A131" s="1" t="s">
        <v>602</v>
      </c>
      <c r="B131" s="74">
        <v>560</v>
      </c>
      <c r="C131" s="74">
        <v>0</v>
      </c>
      <c r="D131" s="74">
        <v>560</v>
      </c>
      <c r="E131" s="74">
        <v>518.65</v>
      </c>
      <c r="F131" s="74">
        <v>518.65</v>
      </c>
      <c r="G131" s="74">
        <v>41.35</v>
      </c>
      <c r="H131" s="74">
        <v>364</v>
      </c>
      <c r="I131" s="73">
        <v>0</v>
      </c>
      <c r="J131" s="73">
        <v>364</v>
      </c>
      <c r="K131" s="73">
        <v>360.48</v>
      </c>
      <c r="L131" s="73">
        <v>360.48</v>
      </c>
      <c r="M131" s="73">
        <v>3.52</v>
      </c>
      <c r="N131" s="74">
        <v>560</v>
      </c>
      <c r="O131" s="74">
        <v>0</v>
      </c>
      <c r="P131" s="74">
        <v>560</v>
      </c>
      <c r="Q131" s="74">
        <v>502.13</v>
      </c>
      <c r="R131" s="74">
        <v>502.13</v>
      </c>
      <c r="S131" s="74">
        <v>57.87</v>
      </c>
      <c r="T131" s="74">
        <v>924</v>
      </c>
      <c r="U131" s="74">
        <v>341.25</v>
      </c>
      <c r="V131" s="74">
        <v>1265.25</v>
      </c>
      <c r="W131" s="74">
        <v>1206.04</v>
      </c>
      <c r="X131" s="74">
        <v>1206.04</v>
      </c>
      <c r="Y131" s="74">
        <v>59.21</v>
      </c>
      <c r="Z131" s="74">
        <v>2408</v>
      </c>
      <c r="AA131" s="74">
        <v>341.25</v>
      </c>
      <c r="AB131" s="74">
        <v>2749.25</v>
      </c>
      <c r="AC131" s="74">
        <v>2587.3000000000002</v>
      </c>
      <c r="AD131" s="74">
        <v>2587.3000000000002</v>
      </c>
      <c r="AE131" s="74">
        <v>161.95000000000002</v>
      </c>
    </row>
    <row r="132" spans="1:31" x14ac:dyDescent="0.25">
      <c r="A132" s="1" t="s">
        <v>601</v>
      </c>
      <c r="B132" s="74">
        <v>1422000</v>
      </c>
      <c r="C132" s="74">
        <v>0</v>
      </c>
      <c r="D132" s="74">
        <v>1422000</v>
      </c>
      <c r="E132" s="74">
        <v>455893.16</v>
      </c>
      <c r="F132" s="74">
        <v>455893.16</v>
      </c>
      <c r="G132" s="74">
        <v>966106.84</v>
      </c>
      <c r="H132" s="74">
        <v>1580000</v>
      </c>
      <c r="I132" s="73">
        <v>0</v>
      </c>
      <c r="J132" s="73">
        <v>1580000</v>
      </c>
      <c r="K132" s="73">
        <v>775012.55</v>
      </c>
      <c r="L132" s="73">
        <v>775012.55</v>
      </c>
      <c r="M132" s="73">
        <v>804987.45</v>
      </c>
      <c r="N132" s="74">
        <v>1605000</v>
      </c>
      <c r="O132" s="74">
        <v>0</v>
      </c>
      <c r="P132" s="74">
        <v>1605000</v>
      </c>
      <c r="Q132" s="74">
        <v>812274.2</v>
      </c>
      <c r="R132" s="74">
        <v>812274.2</v>
      </c>
      <c r="S132" s="74">
        <v>792725.8</v>
      </c>
      <c r="T132" s="74">
        <v>1850000</v>
      </c>
      <c r="U132" s="74">
        <v>-15000</v>
      </c>
      <c r="V132" s="74">
        <v>1835000</v>
      </c>
      <c r="W132" s="74">
        <v>655915.26</v>
      </c>
      <c r="X132" s="74">
        <v>655915.26</v>
      </c>
      <c r="Y132" s="74">
        <v>1179084.74</v>
      </c>
      <c r="Z132" s="74">
        <v>6457000</v>
      </c>
      <c r="AA132" s="74">
        <v>-15000</v>
      </c>
      <c r="AB132" s="74">
        <v>6442000</v>
      </c>
      <c r="AC132" s="74">
        <v>2699095.17</v>
      </c>
      <c r="AD132" s="74">
        <v>2699095.17</v>
      </c>
      <c r="AE132" s="74">
        <v>3742904.83</v>
      </c>
    </row>
    <row r="133" spans="1:31" x14ac:dyDescent="0.25">
      <c r="A133" s="1" t="s">
        <v>600</v>
      </c>
      <c r="B133" s="74">
        <v>85700</v>
      </c>
      <c r="C133" s="74">
        <v>0</v>
      </c>
      <c r="D133" s="74">
        <v>85700</v>
      </c>
      <c r="E133" s="74">
        <v>43114.9</v>
      </c>
      <c r="F133" s="74">
        <v>43114.9</v>
      </c>
      <c r="G133" s="74">
        <v>42585.1</v>
      </c>
      <c r="H133" s="74">
        <v>71921</v>
      </c>
      <c r="I133" s="73">
        <v>0</v>
      </c>
      <c r="J133" s="73">
        <v>71921</v>
      </c>
      <c r="K133" s="73">
        <v>23641.78</v>
      </c>
      <c r="L133" s="73">
        <v>23641.78</v>
      </c>
      <c r="M133" s="73">
        <v>48279.22</v>
      </c>
      <c r="N133" s="74">
        <v>74940</v>
      </c>
      <c r="O133" s="74">
        <v>0</v>
      </c>
      <c r="P133" s="74">
        <v>74940</v>
      </c>
      <c r="Q133" s="74">
        <v>34419.74</v>
      </c>
      <c r="R133" s="74">
        <v>34419.74</v>
      </c>
      <c r="S133" s="74">
        <v>40520.26</v>
      </c>
      <c r="T133" s="74">
        <v>81800</v>
      </c>
      <c r="U133" s="74">
        <v>-420</v>
      </c>
      <c r="V133" s="74">
        <v>81380</v>
      </c>
      <c r="W133" s="74">
        <v>42341.760000000002</v>
      </c>
      <c r="X133" s="74">
        <v>42341.760000000002</v>
      </c>
      <c r="Y133" s="74">
        <v>39038.239999999998</v>
      </c>
      <c r="Z133" s="74">
        <v>314361</v>
      </c>
      <c r="AA133" s="74">
        <v>-420</v>
      </c>
      <c r="AB133" s="74">
        <v>313941</v>
      </c>
      <c r="AC133" s="74">
        <v>143518.18</v>
      </c>
      <c r="AD133" s="74">
        <v>143518.18</v>
      </c>
      <c r="AE133" s="74">
        <v>170422.82</v>
      </c>
    </row>
    <row r="134" spans="1:31" x14ac:dyDescent="0.25">
      <c r="A134" s="1" t="s">
        <v>599</v>
      </c>
      <c r="B134" s="74">
        <v>73349</v>
      </c>
      <c r="C134" s="74">
        <v>0</v>
      </c>
      <c r="D134" s="74">
        <v>73349</v>
      </c>
      <c r="E134" s="74">
        <v>27135.52</v>
      </c>
      <c r="F134" s="74">
        <v>27135.52</v>
      </c>
      <c r="G134" s="74">
        <v>46213.48</v>
      </c>
      <c r="H134" s="74">
        <v>60000</v>
      </c>
      <c r="I134" s="73">
        <v>0</v>
      </c>
      <c r="J134" s="73">
        <v>60000</v>
      </c>
      <c r="K134" s="73">
        <v>31694.06</v>
      </c>
      <c r="L134" s="73">
        <v>31694.06</v>
      </c>
      <c r="M134" s="73">
        <v>28305.94</v>
      </c>
      <c r="N134" s="74">
        <v>35000</v>
      </c>
      <c r="O134" s="74">
        <v>0</v>
      </c>
      <c r="P134" s="74">
        <v>35000</v>
      </c>
      <c r="Q134" s="74">
        <v>14368.33</v>
      </c>
      <c r="R134" s="74">
        <v>14368.33</v>
      </c>
      <c r="S134" s="74">
        <v>20631.669999999998</v>
      </c>
      <c r="T134" s="74">
        <v>25000</v>
      </c>
      <c r="U134" s="74">
        <v>5000</v>
      </c>
      <c r="V134" s="74">
        <v>30000</v>
      </c>
      <c r="W134" s="74">
        <v>29010.62</v>
      </c>
      <c r="X134" s="74">
        <v>29010.62</v>
      </c>
      <c r="Y134" s="74">
        <v>989.38</v>
      </c>
      <c r="Z134" s="74">
        <v>193349</v>
      </c>
      <c r="AA134" s="74">
        <v>5000</v>
      </c>
      <c r="AB134" s="74">
        <v>198349</v>
      </c>
      <c r="AC134" s="74">
        <v>102208.53</v>
      </c>
      <c r="AD134" s="74">
        <v>102208.53</v>
      </c>
      <c r="AE134" s="74">
        <v>96140.47</v>
      </c>
    </row>
    <row r="135" spans="1:31" x14ac:dyDescent="0.25">
      <c r="A135" s="1" t="s">
        <v>598</v>
      </c>
      <c r="B135" s="74">
        <v>2053.77</v>
      </c>
      <c r="C135" s="74">
        <v>0</v>
      </c>
      <c r="D135" s="74">
        <v>2053.77</v>
      </c>
      <c r="E135" s="74">
        <v>759.77</v>
      </c>
      <c r="F135" s="74">
        <v>759.77</v>
      </c>
      <c r="G135" s="74">
        <v>1294</v>
      </c>
      <c r="H135" s="74">
        <v>1680</v>
      </c>
      <c r="I135" s="73">
        <v>0</v>
      </c>
      <c r="J135" s="73">
        <v>1680</v>
      </c>
      <c r="K135" s="73">
        <v>887.44</v>
      </c>
      <c r="L135" s="73">
        <v>887.44</v>
      </c>
      <c r="M135" s="73">
        <v>792.56</v>
      </c>
      <c r="N135" s="74">
        <v>980</v>
      </c>
      <c r="O135" s="74">
        <v>0</v>
      </c>
      <c r="P135" s="74">
        <v>980</v>
      </c>
      <c r="Q135" s="74">
        <v>21033.98</v>
      </c>
      <c r="R135" s="74">
        <v>21033.98</v>
      </c>
      <c r="S135" s="74">
        <v>-20053.98</v>
      </c>
      <c r="T135" s="74">
        <v>700</v>
      </c>
      <c r="U135" s="74">
        <v>140</v>
      </c>
      <c r="V135" s="74">
        <v>840</v>
      </c>
      <c r="W135" s="74">
        <v>1829.38</v>
      </c>
      <c r="X135" s="74">
        <v>1829.38</v>
      </c>
      <c r="Y135" s="74">
        <v>-989.38</v>
      </c>
      <c r="Z135" s="74">
        <v>5413.77</v>
      </c>
      <c r="AA135" s="74">
        <v>140</v>
      </c>
      <c r="AB135" s="74">
        <v>5553.77</v>
      </c>
      <c r="AC135" s="74">
        <v>24510.57</v>
      </c>
      <c r="AD135" s="74">
        <v>24510.57</v>
      </c>
      <c r="AE135" s="74">
        <v>-18956.8</v>
      </c>
    </row>
    <row r="136" spans="1:31" x14ac:dyDescent="0.25">
      <c r="A136" s="1" t="s">
        <v>596</v>
      </c>
      <c r="B136" s="74">
        <v>450430</v>
      </c>
      <c r="C136" s="74">
        <v>0</v>
      </c>
      <c r="D136" s="74">
        <v>450430</v>
      </c>
      <c r="E136" s="74">
        <v>419495.32</v>
      </c>
      <c r="F136" s="74">
        <v>418343.32</v>
      </c>
      <c r="G136" s="74">
        <v>32086.68</v>
      </c>
      <c r="H136" s="74">
        <v>431000</v>
      </c>
      <c r="I136" s="73">
        <v>0</v>
      </c>
      <c r="J136" s="73">
        <v>431000</v>
      </c>
      <c r="K136" s="73">
        <v>375288.36</v>
      </c>
      <c r="L136" s="73">
        <v>375288.36</v>
      </c>
      <c r="M136" s="73">
        <v>55711.64</v>
      </c>
      <c r="N136" s="74">
        <v>431000</v>
      </c>
      <c r="O136" s="74">
        <v>6000</v>
      </c>
      <c r="P136" s="74">
        <v>437000</v>
      </c>
      <c r="Q136" s="74">
        <v>431335.33</v>
      </c>
      <c r="R136" s="74">
        <v>431335.33</v>
      </c>
      <c r="S136" s="74">
        <v>5664.67</v>
      </c>
      <c r="T136" s="74">
        <v>387500</v>
      </c>
      <c r="U136" s="74">
        <v>15247.5</v>
      </c>
      <c r="V136" s="74">
        <v>402747.5</v>
      </c>
      <c r="W136" s="74">
        <v>381283.24</v>
      </c>
      <c r="X136" s="74">
        <v>381283.24</v>
      </c>
      <c r="Y136" s="74">
        <v>21464.26</v>
      </c>
      <c r="Z136" s="74">
        <v>1699930</v>
      </c>
      <c r="AA136" s="74">
        <v>21247.5</v>
      </c>
      <c r="AB136" s="74">
        <v>1721177.5</v>
      </c>
      <c r="AC136" s="74">
        <v>1607402.25</v>
      </c>
      <c r="AD136" s="74">
        <v>1606250.25</v>
      </c>
      <c r="AE136" s="74">
        <v>114927.25</v>
      </c>
    </row>
    <row r="137" spans="1:31" x14ac:dyDescent="0.25">
      <c r="A137" s="1" t="s">
        <v>595</v>
      </c>
      <c r="B137" s="74">
        <v>16157.96</v>
      </c>
      <c r="C137" s="74">
        <v>0</v>
      </c>
      <c r="D137" s="74">
        <v>16157.96</v>
      </c>
      <c r="E137" s="74">
        <v>61699.17</v>
      </c>
      <c r="F137" s="74">
        <v>61699.17</v>
      </c>
      <c r="G137" s="74">
        <v>-45541.21</v>
      </c>
      <c r="H137" s="74">
        <v>15247.12</v>
      </c>
      <c r="I137" s="73">
        <v>0</v>
      </c>
      <c r="J137" s="73">
        <v>15247.12</v>
      </c>
      <c r="K137" s="73">
        <v>40439.760000000002</v>
      </c>
      <c r="L137" s="73">
        <v>40439.760000000002</v>
      </c>
      <c r="M137" s="73">
        <v>-25192.639999999999</v>
      </c>
      <c r="N137" s="74">
        <v>15186.08</v>
      </c>
      <c r="O137" s="74">
        <v>0</v>
      </c>
      <c r="P137" s="74">
        <v>15186.08</v>
      </c>
      <c r="Q137" s="74">
        <v>36200.660000000003</v>
      </c>
      <c r="R137" s="74">
        <v>36200.660000000003</v>
      </c>
      <c r="S137" s="74">
        <v>-21014.58</v>
      </c>
      <c r="T137" s="74">
        <v>13552.84</v>
      </c>
      <c r="U137" s="74">
        <v>700</v>
      </c>
      <c r="V137" s="74">
        <v>14252.84</v>
      </c>
      <c r="W137" s="74">
        <v>36050.410000000003</v>
      </c>
      <c r="X137" s="74">
        <v>36050.410000000003</v>
      </c>
      <c r="Y137" s="74">
        <v>-21797.57</v>
      </c>
      <c r="Z137" s="74">
        <v>60144</v>
      </c>
      <c r="AA137" s="74">
        <v>700</v>
      </c>
      <c r="AB137" s="74">
        <v>60844</v>
      </c>
      <c r="AC137" s="74">
        <v>174390</v>
      </c>
      <c r="AD137" s="74">
        <v>174390</v>
      </c>
      <c r="AE137" s="74">
        <v>-113546</v>
      </c>
    </row>
    <row r="138" spans="1:31" x14ac:dyDescent="0.25">
      <c r="A138" s="1" t="s">
        <v>594</v>
      </c>
      <c r="B138" s="74">
        <v>126640</v>
      </c>
      <c r="C138" s="74">
        <v>0</v>
      </c>
      <c r="D138" s="74">
        <v>126640</v>
      </c>
      <c r="E138" s="74">
        <v>70044.78</v>
      </c>
      <c r="F138" s="74">
        <v>70044.78</v>
      </c>
      <c r="G138" s="74">
        <v>56595.22</v>
      </c>
      <c r="H138" s="74">
        <v>113540</v>
      </c>
      <c r="I138" s="73">
        <v>0</v>
      </c>
      <c r="J138" s="73">
        <v>113540</v>
      </c>
      <c r="K138" s="73">
        <v>75936</v>
      </c>
      <c r="L138" s="73">
        <v>75936</v>
      </c>
      <c r="M138" s="73">
        <v>37604</v>
      </c>
      <c r="N138" s="74">
        <v>111360</v>
      </c>
      <c r="O138" s="74">
        <v>-6000</v>
      </c>
      <c r="P138" s="74">
        <v>105360</v>
      </c>
      <c r="Q138" s="74">
        <v>83576.88</v>
      </c>
      <c r="R138" s="74">
        <v>83576.88</v>
      </c>
      <c r="S138" s="74">
        <v>21783.119999999999</v>
      </c>
      <c r="T138" s="74">
        <v>96530</v>
      </c>
      <c r="U138" s="74">
        <v>9752.5</v>
      </c>
      <c r="V138" s="74">
        <v>106282.5</v>
      </c>
      <c r="W138" s="74">
        <v>106257.9</v>
      </c>
      <c r="X138" s="74">
        <v>106257.9</v>
      </c>
      <c r="Y138" s="74">
        <v>24.6</v>
      </c>
      <c r="Z138" s="74">
        <v>448070</v>
      </c>
      <c r="AA138" s="74">
        <v>3752.5</v>
      </c>
      <c r="AB138" s="74">
        <v>451822.5</v>
      </c>
      <c r="AC138" s="74">
        <v>335815.56</v>
      </c>
      <c r="AD138" s="74">
        <v>335815.56</v>
      </c>
      <c r="AE138" s="74">
        <v>116006.94</v>
      </c>
    </row>
    <row r="139" spans="1:31" x14ac:dyDescent="0.25">
      <c r="A139" s="1" t="s">
        <v>593</v>
      </c>
      <c r="B139" s="74">
        <v>26700</v>
      </c>
      <c r="C139" s="74">
        <v>-617.79</v>
      </c>
      <c r="D139" s="74">
        <v>26082.21</v>
      </c>
      <c r="E139" s="74">
        <v>17259.27</v>
      </c>
      <c r="F139" s="74">
        <v>17259.27</v>
      </c>
      <c r="G139" s="74">
        <v>8822.94</v>
      </c>
      <c r="H139" s="74">
        <v>20500</v>
      </c>
      <c r="I139" s="73">
        <v>0</v>
      </c>
      <c r="J139" s="73">
        <v>20500</v>
      </c>
      <c r="K139" s="73">
        <v>16004.35</v>
      </c>
      <c r="L139" s="73">
        <v>16004.35</v>
      </c>
      <c r="M139" s="73">
        <v>4495.6499999999996</v>
      </c>
      <c r="N139" s="74">
        <v>17700</v>
      </c>
      <c r="O139" s="74">
        <v>0</v>
      </c>
      <c r="P139" s="74">
        <v>17700</v>
      </c>
      <c r="Q139" s="74">
        <v>11985.52</v>
      </c>
      <c r="R139" s="74">
        <v>11985.52</v>
      </c>
      <c r="S139" s="74">
        <v>5714.48</v>
      </c>
      <c r="T139" s="74">
        <v>15200</v>
      </c>
      <c r="U139" s="74">
        <v>-4000</v>
      </c>
      <c r="V139" s="74">
        <v>11200</v>
      </c>
      <c r="W139" s="74">
        <v>8124.8</v>
      </c>
      <c r="X139" s="74">
        <v>8124.8</v>
      </c>
      <c r="Y139" s="74">
        <v>3075.2</v>
      </c>
      <c r="Z139" s="74">
        <v>80100</v>
      </c>
      <c r="AA139" s="74">
        <v>-4617.79</v>
      </c>
      <c r="AB139" s="74">
        <v>75482.209999999992</v>
      </c>
      <c r="AC139" s="74">
        <v>53373.94</v>
      </c>
      <c r="AD139" s="74">
        <v>53373.94</v>
      </c>
      <c r="AE139" s="74">
        <v>22108.27</v>
      </c>
    </row>
    <row r="140" spans="1:31" x14ac:dyDescent="0.25">
      <c r="A140" s="1" t="s">
        <v>592</v>
      </c>
      <c r="B140" s="74">
        <v>3103.23</v>
      </c>
      <c r="C140" s="74">
        <v>0</v>
      </c>
      <c r="D140" s="74">
        <v>3103.23</v>
      </c>
      <c r="E140" s="74">
        <v>2511.0300000000002</v>
      </c>
      <c r="F140" s="74">
        <v>2511.0300000000002</v>
      </c>
      <c r="G140" s="74">
        <v>592.20000000000005</v>
      </c>
      <c r="H140" s="74">
        <v>1047.76</v>
      </c>
      <c r="I140" s="73">
        <v>0</v>
      </c>
      <c r="J140" s="73">
        <v>1047.76</v>
      </c>
      <c r="K140" s="73">
        <v>1790.56</v>
      </c>
      <c r="L140" s="73">
        <v>1790.56</v>
      </c>
      <c r="M140" s="73">
        <v>-742.8</v>
      </c>
      <c r="N140" s="74">
        <v>1010.8</v>
      </c>
      <c r="O140" s="74">
        <v>0</v>
      </c>
      <c r="P140" s="74">
        <v>1010.8</v>
      </c>
      <c r="Q140" s="74">
        <v>622.13</v>
      </c>
      <c r="R140" s="74">
        <v>622.13</v>
      </c>
      <c r="S140" s="74">
        <v>388.67</v>
      </c>
      <c r="T140" s="74">
        <v>860.3</v>
      </c>
      <c r="U140" s="74">
        <v>-114</v>
      </c>
      <c r="V140" s="74">
        <v>746.3</v>
      </c>
      <c r="W140" s="74">
        <v>580.33000000000004</v>
      </c>
      <c r="X140" s="74">
        <v>580.33000000000004</v>
      </c>
      <c r="Y140" s="74">
        <v>165.97</v>
      </c>
      <c r="Z140" s="74">
        <v>6022.09</v>
      </c>
      <c r="AA140" s="74">
        <v>-114</v>
      </c>
      <c r="AB140" s="74">
        <v>5908.09</v>
      </c>
      <c r="AC140" s="74">
        <v>5504.05</v>
      </c>
      <c r="AD140" s="74">
        <v>5504.05</v>
      </c>
      <c r="AE140" s="74">
        <v>404.04000000000008</v>
      </c>
    </row>
    <row r="141" spans="1:31" x14ac:dyDescent="0.25">
      <c r="A141" s="1" t="s">
        <v>591</v>
      </c>
      <c r="B141" s="74">
        <v>16500</v>
      </c>
      <c r="C141" s="74">
        <v>617.79</v>
      </c>
      <c r="D141" s="74">
        <v>17117.79</v>
      </c>
      <c r="E141" s="74">
        <v>16776.79</v>
      </c>
      <c r="F141" s="74">
        <v>16776.79</v>
      </c>
      <c r="G141" s="74">
        <v>341</v>
      </c>
      <c r="H141" s="74">
        <v>16920</v>
      </c>
      <c r="I141" s="73">
        <v>0</v>
      </c>
      <c r="J141" s="73">
        <v>16920</v>
      </c>
      <c r="K141" s="73">
        <v>14964</v>
      </c>
      <c r="L141" s="73">
        <v>14964</v>
      </c>
      <c r="M141" s="73">
        <v>1956</v>
      </c>
      <c r="N141" s="74">
        <v>18400</v>
      </c>
      <c r="O141" s="74">
        <v>0</v>
      </c>
      <c r="P141" s="74">
        <v>18400</v>
      </c>
      <c r="Q141" s="74">
        <v>10233.36</v>
      </c>
      <c r="R141" s="74">
        <v>10233.36</v>
      </c>
      <c r="S141" s="74">
        <v>8166.64</v>
      </c>
      <c r="T141" s="74">
        <v>15525</v>
      </c>
      <c r="U141" s="74">
        <v>0</v>
      </c>
      <c r="V141" s="74">
        <v>15525</v>
      </c>
      <c r="W141" s="74">
        <v>12601.5</v>
      </c>
      <c r="X141" s="74">
        <v>12601.5</v>
      </c>
      <c r="Y141" s="74">
        <v>2923.5</v>
      </c>
      <c r="Z141" s="74">
        <v>67345</v>
      </c>
      <c r="AA141" s="74">
        <v>617.79</v>
      </c>
      <c r="AB141" s="74">
        <v>67962.790000000008</v>
      </c>
      <c r="AC141" s="74">
        <v>54575.65</v>
      </c>
      <c r="AD141" s="74">
        <v>54575.65</v>
      </c>
      <c r="AE141" s="74">
        <v>13387.14</v>
      </c>
    </row>
    <row r="142" spans="1:31" x14ac:dyDescent="0.25">
      <c r="A142" s="1" t="s">
        <v>590</v>
      </c>
      <c r="B142" s="74">
        <v>67629.8</v>
      </c>
      <c r="C142" s="74">
        <v>0</v>
      </c>
      <c r="D142" s="74">
        <v>67629.8</v>
      </c>
      <c r="E142" s="74">
        <v>55643.31</v>
      </c>
      <c r="F142" s="74">
        <v>55643.31</v>
      </c>
      <c r="G142" s="74">
        <v>11986.49</v>
      </c>
      <c r="H142" s="74">
        <v>0</v>
      </c>
      <c r="I142" s="73">
        <v>0</v>
      </c>
      <c r="J142" s="73">
        <v>0</v>
      </c>
      <c r="K142" s="73">
        <v>-1090.6300000000001</v>
      </c>
      <c r="L142" s="73">
        <v>-1090.6300000000001</v>
      </c>
      <c r="M142" s="73">
        <v>1090.6300000000001</v>
      </c>
      <c r="O142" s="74"/>
      <c r="P142" s="74"/>
      <c r="Q142" s="74"/>
      <c r="R142" s="74"/>
      <c r="S142" s="74"/>
      <c r="T142" s="74">
        <v>0</v>
      </c>
      <c r="U142" s="74">
        <v>0</v>
      </c>
      <c r="V142" s="74">
        <v>0</v>
      </c>
      <c r="W142" s="74">
        <v>0</v>
      </c>
      <c r="X142" s="74">
        <v>0</v>
      </c>
      <c r="Y142" s="74">
        <v>0</v>
      </c>
      <c r="Z142" s="74">
        <v>67629.8</v>
      </c>
      <c r="AA142" s="74">
        <v>0</v>
      </c>
      <c r="AB142" s="74">
        <v>67629.8</v>
      </c>
      <c r="AC142" s="74">
        <v>54552.68</v>
      </c>
      <c r="AD142" s="74">
        <v>54552.68</v>
      </c>
      <c r="AE142" s="74">
        <v>13077.119999999999</v>
      </c>
    </row>
    <row r="143" spans="1:31" x14ac:dyDescent="0.25">
      <c r="A143" s="1" t="s">
        <v>589</v>
      </c>
      <c r="B143" s="74">
        <v>12567.49</v>
      </c>
      <c r="C143" s="74">
        <v>-315.3</v>
      </c>
      <c r="D143" s="74">
        <v>12252.19</v>
      </c>
      <c r="E143" s="74">
        <v>10690.94</v>
      </c>
      <c r="F143" s="74">
        <v>10690.94</v>
      </c>
      <c r="G143" s="74">
        <v>1561.25</v>
      </c>
      <c r="H143" s="74">
        <v>5722</v>
      </c>
      <c r="I143" s="73">
        <v>5000</v>
      </c>
      <c r="J143" s="73">
        <v>10722</v>
      </c>
      <c r="K143" s="73">
        <v>8411.02</v>
      </c>
      <c r="L143" s="73">
        <v>8411.02</v>
      </c>
      <c r="M143" s="73">
        <v>2310.98</v>
      </c>
      <c r="N143" s="74">
        <v>5725</v>
      </c>
      <c r="O143" s="74">
        <v>-733.08</v>
      </c>
      <c r="P143" s="74">
        <v>4991.92</v>
      </c>
      <c r="Q143" s="74">
        <v>5207.92</v>
      </c>
      <c r="R143" s="74">
        <v>5207.92</v>
      </c>
      <c r="S143" s="74">
        <v>-216</v>
      </c>
      <c r="T143" s="74">
        <v>4025</v>
      </c>
      <c r="U143" s="74">
        <v>0</v>
      </c>
      <c r="V143" s="74">
        <v>4025</v>
      </c>
      <c r="W143" s="74">
        <v>3165.09</v>
      </c>
      <c r="X143" s="74">
        <v>3165.09</v>
      </c>
      <c r="Y143" s="74">
        <v>859.91</v>
      </c>
      <c r="Z143" s="74">
        <v>28039.489999999998</v>
      </c>
      <c r="AA143" s="74">
        <v>3951.62</v>
      </c>
      <c r="AB143" s="74">
        <v>31991.11</v>
      </c>
      <c r="AC143" s="74">
        <v>27474.969999999998</v>
      </c>
      <c r="AD143" s="74">
        <v>27474.969999999998</v>
      </c>
      <c r="AE143" s="74">
        <v>4516.1400000000003</v>
      </c>
    </row>
    <row r="144" spans="1:31" x14ac:dyDescent="0.25">
      <c r="A144" s="1" t="s">
        <v>588</v>
      </c>
      <c r="B144" s="74">
        <v>6253.18</v>
      </c>
      <c r="C144" s="74">
        <v>0</v>
      </c>
      <c r="D144" s="74">
        <v>6253.18</v>
      </c>
      <c r="E144" s="74">
        <v>4919.62</v>
      </c>
      <c r="F144" s="74">
        <v>4919.62</v>
      </c>
      <c r="G144" s="74">
        <v>1333.56</v>
      </c>
      <c r="H144" s="74">
        <v>6605.45</v>
      </c>
      <c r="I144" s="73">
        <v>0</v>
      </c>
      <c r="J144" s="73">
        <v>6605.45</v>
      </c>
      <c r="K144" s="73">
        <v>5985.16</v>
      </c>
      <c r="L144" s="73">
        <v>5985.16</v>
      </c>
      <c r="M144" s="73">
        <v>620.29</v>
      </c>
      <c r="N144" s="74">
        <v>6039.25</v>
      </c>
      <c r="O144" s="74">
        <v>0</v>
      </c>
      <c r="P144" s="74">
        <v>6039.25</v>
      </c>
      <c r="Q144" s="74">
        <v>6046.52</v>
      </c>
      <c r="R144" s="74">
        <v>6046.52</v>
      </c>
      <c r="S144" s="74">
        <v>-7.27</v>
      </c>
      <c r="T144" s="74">
        <v>6193.44</v>
      </c>
      <c r="U144" s="74">
        <v>0</v>
      </c>
      <c r="V144" s="74">
        <v>6193.44</v>
      </c>
      <c r="W144" s="74">
        <v>6289.83</v>
      </c>
      <c r="X144" s="74">
        <v>6289.83</v>
      </c>
      <c r="Y144" s="74">
        <v>-96.39</v>
      </c>
      <c r="Z144" s="74">
        <v>25091.32</v>
      </c>
      <c r="AA144" s="74">
        <v>0</v>
      </c>
      <c r="AB144" s="74">
        <v>25091.32</v>
      </c>
      <c r="AC144" s="74">
        <v>23241.129999999997</v>
      </c>
      <c r="AD144" s="74">
        <v>23241.129999999997</v>
      </c>
      <c r="AE144" s="74">
        <v>1850.1899999999998</v>
      </c>
    </row>
    <row r="145" spans="1:31" x14ac:dyDescent="0.25">
      <c r="A145" s="1" t="s">
        <v>587</v>
      </c>
      <c r="B145" s="74">
        <v>0</v>
      </c>
      <c r="C145" s="74">
        <v>280</v>
      </c>
      <c r="D145" s="74">
        <v>280</v>
      </c>
      <c r="E145" s="74">
        <v>280</v>
      </c>
      <c r="F145" s="74">
        <v>280</v>
      </c>
      <c r="G145" s="74">
        <v>0</v>
      </c>
      <c r="I145" s="73"/>
      <c r="J145" s="73"/>
      <c r="K145" s="73"/>
      <c r="L145" s="73"/>
      <c r="M145" s="73"/>
      <c r="N145" s="74">
        <v>0</v>
      </c>
      <c r="O145" s="74">
        <v>0</v>
      </c>
      <c r="P145" s="74">
        <v>0</v>
      </c>
      <c r="Q145" s="74">
        <v>0</v>
      </c>
      <c r="R145" s="74">
        <v>0</v>
      </c>
      <c r="S145" s="74">
        <v>0</v>
      </c>
      <c r="Z145" s="74">
        <v>0</v>
      </c>
      <c r="AA145" s="74">
        <v>280</v>
      </c>
      <c r="AB145" s="74">
        <v>280</v>
      </c>
      <c r="AC145" s="74">
        <v>280</v>
      </c>
      <c r="AD145" s="74">
        <v>280</v>
      </c>
      <c r="AE145" s="74">
        <v>0</v>
      </c>
    </row>
    <row r="146" spans="1:31" x14ac:dyDescent="0.25">
      <c r="A146" s="1" t="s">
        <v>586</v>
      </c>
      <c r="B146" s="74">
        <v>210760.48</v>
      </c>
      <c r="C146" s="74">
        <v>-280</v>
      </c>
      <c r="D146" s="74">
        <v>210480.48</v>
      </c>
      <c r="E146" s="74">
        <v>164728.07</v>
      </c>
      <c r="F146" s="74">
        <v>164728.07</v>
      </c>
      <c r="G146" s="74">
        <v>45752.41</v>
      </c>
      <c r="H146" s="74">
        <v>230187.01</v>
      </c>
      <c r="I146" s="73">
        <v>-5000</v>
      </c>
      <c r="J146" s="73">
        <v>225187.01</v>
      </c>
      <c r="K146" s="73">
        <v>205345.06</v>
      </c>
      <c r="L146" s="73">
        <v>205345.06</v>
      </c>
      <c r="M146" s="73">
        <v>19841.95</v>
      </c>
      <c r="N146" s="74">
        <v>209962.55</v>
      </c>
      <c r="O146" s="74">
        <v>733.08</v>
      </c>
      <c r="P146" s="74">
        <v>210695.63</v>
      </c>
      <c r="Q146" s="74">
        <v>210738.02</v>
      </c>
      <c r="R146" s="74">
        <v>210738.02</v>
      </c>
      <c r="S146" s="74">
        <v>-42.39</v>
      </c>
      <c r="T146" s="74">
        <v>217169.19</v>
      </c>
      <c r="U146" s="74">
        <v>0</v>
      </c>
      <c r="V146" s="74">
        <v>217169.19</v>
      </c>
      <c r="W146" s="74">
        <v>221469.91</v>
      </c>
      <c r="X146" s="74">
        <v>221469.91</v>
      </c>
      <c r="Y146" s="74">
        <v>-4300.72</v>
      </c>
      <c r="Z146" s="74">
        <v>868079.23</v>
      </c>
      <c r="AA146" s="74">
        <v>-4546.92</v>
      </c>
      <c r="AB146" s="74">
        <v>863532.31</v>
      </c>
      <c r="AC146" s="74">
        <v>802281.06</v>
      </c>
      <c r="AD146" s="74">
        <v>802281.06</v>
      </c>
      <c r="AE146" s="74">
        <v>61251.25</v>
      </c>
    </row>
    <row r="147" spans="1:31" x14ac:dyDescent="0.25">
      <c r="A147" s="1" t="s">
        <v>585</v>
      </c>
      <c r="B147" s="74">
        <v>39375</v>
      </c>
      <c r="C147" s="74">
        <v>-2136.75</v>
      </c>
      <c r="D147" s="74">
        <v>37238.25</v>
      </c>
      <c r="E147" s="74">
        <v>34666.76</v>
      </c>
      <c r="F147" s="74">
        <v>34881.279999999999</v>
      </c>
      <c r="G147" s="74">
        <v>2356.9699999999998</v>
      </c>
      <c r="H147" s="74">
        <v>33375</v>
      </c>
      <c r="I147" s="73">
        <v>0</v>
      </c>
      <c r="J147" s="73">
        <v>33375</v>
      </c>
      <c r="K147" s="73">
        <v>26920.34</v>
      </c>
      <c r="L147" s="73">
        <v>26920.34</v>
      </c>
      <c r="M147" s="73">
        <v>6454.66</v>
      </c>
      <c r="N147" s="74">
        <v>33375</v>
      </c>
      <c r="O147" s="74">
        <v>0</v>
      </c>
      <c r="P147" s="74">
        <v>33375</v>
      </c>
      <c r="Q147" s="74">
        <v>22712.23</v>
      </c>
      <c r="R147" s="74">
        <v>22712.23</v>
      </c>
      <c r="S147" s="74">
        <v>10662.77</v>
      </c>
      <c r="T147" s="74">
        <v>44675</v>
      </c>
      <c r="U147" s="74">
        <v>1600</v>
      </c>
      <c r="V147" s="74">
        <v>46275</v>
      </c>
      <c r="W147" s="74">
        <v>44514.59</v>
      </c>
      <c r="X147" s="74">
        <v>44514.59</v>
      </c>
      <c r="Y147" s="74">
        <v>1760.41</v>
      </c>
      <c r="Z147" s="74">
        <v>150800</v>
      </c>
      <c r="AA147" s="74">
        <v>-536.75</v>
      </c>
      <c r="AB147" s="74">
        <v>150263.25</v>
      </c>
      <c r="AC147" s="74">
        <v>128813.92</v>
      </c>
      <c r="AD147" s="74">
        <v>129028.43999999999</v>
      </c>
      <c r="AE147" s="74">
        <v>21234.81</v>
      </c>
    </row>
    <row r="148" spans="1:31" x14ac:dyDescent="0.25">
      <c r="A148" s="1" t="s">
        <v>584</v>
      </c>
      <c r="B148" s="74">
        <v>1546.02</v>
      </c>
      <c r="C148" s="74">
        <v>0</v>
      </c>
      <c r="D148" s="74">
        <v>1546.02</v>
      </c>
      <c r="E148" s="74">
        <v>1409.48</v>
      </c>
      <c r="F148" s="74">
        <v>1409.48</v>
      </c>
      <c r="G148" s="74">
        <v>136.54</v>
      </c>
      <c r="H148" s="74">
        <v>1418.34</v>
      </c>
      <c r="I148" s="73">
        <v>0</v>
      </c>
      <c r="J148" s="73">
        <v>1418.34</v>
      </c>
      <c r="K148" s="73">
        <v>2367.9</v>
      </c>
      <c r="L148" s="73">
        <v>2367.9</v>
      </c>
      <c r="M148" s="73">
        <v>-949.56</v>
      </c>
      <c r="N148" s="74">
        <v>1400.42</v>
      </c>
      <c r="O148" s="74">
        <v>0</v>
      </c>
      <c r="P148" s="74">
        <v>1400.42</v>
      </c>
      <c r="Q148" s="74">
        <v>707.47</v>
      </c>
      <c r="R148" s="74">
        <v>707.47</v>
      </c>
      <c r="S148" s="74">
        <v>692.95</v>
      </c>
      <c r="T148" s="74">
        <v>1501.78</v>
      </c>
      <c r="U148" s="74">
        <v>0</v>
      </c>
      <c r="V148" s="74">
        <v>1501.78</v>
      </c>
      <c r="W148" s="74">
        <v>6397.79</v>
      </c>
      <c r="X148" s="74">
        <v>6397.79</v>
      </c>
      <c r="Y148" s="74">
        <v>-4896.01</v>
      </c>
      <c r="Z148" s="74">
        <v>5866.5599999999995</v>
      </c>
      <c r="AA148" s="74">
        <v>0</v>
      </c>
      <c r="AB148" s="74">
        <v>5866.5599999999995</v>
      </c>
      <c r="AC148" s="74">
        <v>10882.64</v>
      </c>
      <c r="AD148" s="74">
        <v>10882.64</v>
      </c>
      <c r="AE148" s="74">
        <v>-5016.08</v>
      </c>
    </row>
    <row r="149" spans="1:31" x14ac:dyDescent="0.25">
      <c r="A149" s="1" t="s">
        <v>583</v>
      </c>
      <c r="B149" s="74">
        <v>15840</v>
      </c>
      <c r="C149" s="74">
        <v>2136.75</v>
      </c>
      <c r="D149" s="74">
        <v>17976.75</v>
      </c>
      <c r="E149" s="74">
        <v>15672.25</v>
      </c>
      <c r="F149" s="74">
        <v>15672.25</v>
      </c>
      <c r="G149" s="74">
        <v>2304.5</v>
      </c>
      <c r="H149" s="74">
        <v>17280</v>
      </c>
      <c r="I149" s="73">
        <v>0</v>
      </c>
      <c r="J149" s="73">
        <v>17280</v>
      </c>
      <c r="K149" s="73">
        <v>14094</v>
      </c>
      <c r="L149" s="73">
        <v>14094</v>
      </c>
      <c r="M149" s="73">
        <v>3186</v>
      </c>
      <c r="N149" s="74">
        <v>16640</v>
      </c>
      <c r="O149" s="74">
        <v>0</v>
      </c>
      <c r="P149" s="74">
        <v>16640</v>
      </c>
      <c r="Q149" s="74">
        <v>2554.5</v>
      </c>
      <c r="R149" s="74">
        <v>2554.5</v>
      </c>
      <c r="S149" s="74">
        <v>14085.5</v>
      </c>
      <c r="T149" s="74">
        <v>8960</v>
      </c>
      <c r="U149" s="74">
        <v>-1600</v>
      </c>
      <c r="V149" s="74">
        <v>7360</v>
      </c>
      <c r="W149" s="74">
        <v>1323</v>
      </c>
      <c r="X149" s="74">
        <v>1323</v>
      </c>
      <c r="Y149" s="74">
        <v>6037</v>
      </c>
      <c r="Z149" s="74">
        <v>58720</v>
      </c>
      <c r="AA149" s="74">
        <v>536.75</v>
      </c>
      <c r="AB149" s="74">
        <v>59256.75</v>
      </c>
      <c r="AC149" s="74">
        <v>33643.75</v>
      </c>
      <c r="AD149" s="74">
        <v>33643.75</v>
      </c>
      <c r="AE149" s="74">
        <v>25613</v>
      </c>
    </row>
    <row r="150" spans="1:31" x14ac:dyDescent="0.25">
      <c r="A150" s="1" t="s">
        <v>582</v>
      </c>
      <c r="B150" s="74">
        <v>38000</v>
      </c>
      <c r="C150" s="74">
        <v>0</v>
      </c>
      <c r="D150" s="74">
        <v>38000</v>
      </c>
      <c r="E150" s="74">
        <v>26443.86</v>
      </c>
      <c r="F150" s="74">
        <v>26443.86</v>
      </c>
      <c r="G150" s="74">
        <v>11556.14</v>
      </c>
      <c r="H150" s="74">
        <v>40000</v>
      </c>
      <c r="I150" s="73">
        <v>0</v>
      </c>
      <c r="J150" s="73">
        <v>40000</v>
      </c>
      <c r="K150" s="73">
        <v>22813.68</v>
      </c>
      <c r="L150" s="73">
        <v>22813.68</v>
      </c>
      <c r="M150" s="73">
        <v>17186.32</v>
      </c>
      <c r="N150" s="74">
        <v>32500</v>
      </c>
      <c r="O150" s="74">
        <v>0</v>
      </c>
      <c r="P150" s="74">
        <v>32500</v>
      </c>
      <c r="Q150" s="74">
        <v>12897.12</v>
      </c>
      <c r="R150" s="74">
        <v>12897.12</v>
      </c>
      <c r="S150" s="74">
        <v>19602.88</v>
      </c>
      <c r="T150" s="74">
        <v>20000</v>
      </c>
      <c r="U150" s="74">
        <v>0</v>
      </c>
      <c r="V150" s="74">
        <v>20000</v>
      </c>
      <c r="W150" s="74">
        <v>16027.77</v>
      </c>
      <c r="X150" s="74">
        <v>16027.77</v>
      </c>
      <c r="Y150" s="74">
        <v>3972.23</v>
      </c>
      <c r="Z150" s="74">
        <v>130500</v>
      </c>
      <c r="AA150" s="74">
        <v>0</v>
      </c>
      <c r="AB150" s="74">
        <v>130500</v>
      </c>
      <c r="AC150" s="74">
        <v>78182.430000000008</v>
      </c>
      <c r="AD150" s="74">
        <v>78182.430000000008</v>
      </c>
      <c r="AE150" s="74">
        <v>52317.57</v>
      </c>
    </row>
    <row r="151" spans="1:31" x14ac:dyDescent="0.25">
      <c r="A151" s="1" t="s">
        <v>581</v>
      </c>
      <c r="B151" s="74">
        <v>1064</v>
      </c>
      <c r="C151" s="74">
        <v>0</v>
      </c>
      <c r="D151" s="74">
        <v>1064</v>
      </c>
      <c r="E151" s="74">
        <v>740.45</v>
      </c>
      <c r="F151" s="74">
        <v>740.45</v>
      </c>
      <c r="G151" s="74">
        <v>323.55</v>
      </c>
      <c r="H151" s="74">
        <v>1120</v>
      </c>
      <c r="I151" s="73">
        <v>0</v>
      </c>
      <c r="J151" s="73">
        <v>1120</v>
      </c>
      <c r="K151" s="73">
        <v>638.79999999999995</v>
      </c>
      <c r="L151" s="73">
        <v>638.79999999999995</v>
      </c>
      <c r="M151" s="73">
        <v>481.2</v>
      </c>
      <c r="N151" s="74">
        <v>910</v>
      </c>
      <c r="O151" s="74">
        <v>0</v>
      </c>
      <c r="P151" s="74">
        <v>910</v>
      </c>
      <c r="Q151" s="74">
        <v>361.12</v>
      </c>
      <c r="R151" s="74">
        <v>361.12</v>
      </c>
      <c r="S151" s="74">
        <v>548.88</v>
      </c>
      <c r="T151" s="74">
        <v>560</v>
      </c>
      <c r="U151" s="74">
        <v>0</v>
      </c>
      <c r="V151" s="74">
        <v>560</v>
      </c>
      <c r="W151" s="74">
        <v>4468.88</v>
      </c>
      <c r="X151" s="74">
        <v>4468.88</v>
      </c>
      <c r="Y151" s="74">
        <v>-3908.88</v>
      </c>
      <c r="Z151" s="74">
        <v>3654</v>
      </c>
      <c r="AA151" s="74">
        <v>0</v>
      </c>
      <c r="AB151" s="74">
        <v>3654</v>
      </c>
      <c r="AC151" s="74">
        <v>6209.25</v>
      </c>
      <c r="AD151" s="74">
        <v>6209.25</v>
      </c>
      <c r="AE151" s="74">
        <v>-2555.25</v>
      </c>
    </row>
    <row r="152" spans="1:31" x14ac:dyDescent="0.25">
      <c r="A152" s="1" t="s">
        <v>580</v>
      </c>
      <c r="B152" s="74">
        <v>175236</v>
      </c>
      <c r="C152" s="74">
        <v>-137.81</v>
      </c>
      <c r="D152" s="74">
        <v>175098.19</v>
      </c>
      <c r="E152" s="74">
        <v>154530.89000000001</v>
      </c>
      <c r="F152" s="74">
        <v>153358.21</v>
      </c>
      <c r="G152" s="74">
        <v>21739.98</v>
      </c>
      <c r="H152" s="74">
        <v>148000</v>
      </c>
      <c r="I152" s="73">
        <v>0</v>
      </c>
      <c r="J152" s="73">
        <v>148000</v>
      </c>
      <c r="K152" s="73">
        <v>116061.1</v>
      </c>
      <c r="L152" s="73">
        <v>116061.1</v>
      </c>
      <c r="M152" s="73">
        <v>31938.9</v>
      </c>
      <c r="N152" s="74">
        <v>140500</v>
      </c>
      <c r="O152" s="74">
        <v>0</v>
      </c>
      <c r="P152" s="74">
        <v>140500</v>
      </c>
      <c r="Q152" s="74">
        <v>113090.41</v>
      </c>
      <c r="R152" s="74">
        <v>113090.41</v>
      </c>
      <c r="S152" s="74">
        <v>27409.59</v>
      </c>
      <c r="T152" s="74">
        <v>125000</v>
      </c>
      <c r="U152" s="74">
        <v>-3000</v>
      </c>
      <c r="V152" s="74">
        <v>122000</v>
      </c>
      <c r="W152" s="74">
        <v>114266.03</v>
      </c>
      <c r="X152" s="74">
        <v>114266.03</v>
      </c>
      <c r="Y152" s="74">
        <v>7733.97</v>
      </c>
      <c r="Z152" s="74">
        <v>588736</v>
      </c>
      <c r="AA152" s="74">
        <v>-3137.81</v>
      </c>
      <c r="AB152" s="74">
        <v>585598.18999999994</v>
      </c>
      <c r="AC152" s="74">
        <v>497948.43000000005</v>
      </c>
      <c r="AD152" s="74">
        <v>496775.75</v>
      </c>
      <c r="AE152" s="74">
        <v>88822.44</v>
      </c>
    </row>
    <row r="153" spans="1:31" x14ac:dyDescent="0.25">
      <c r="A153" s="1" t="s">
        <v>579</v>
      </c>
      <c r="B153" s="74">
        <v>5978.66</v>
      </c>
      <c r="C153" s="74">
        <v>0</v>
      </c>
      <c r="D153" s="74">
        <v>5978.66</v>
      </c>
      <c r="E153" s="74">
        <v>5402.81</v>
      </c>
      <c r="F153" s="74">
        <v>5402.81</v>
      </c>
      <c r="G153" s="74">
        <v>575.85</v>
      </c>
      <c r="H153" s="74">
        <v>5358.22</v>
      </c>
      <c r="I153" s="73">
        <v>0</v>
      </c>
      <c r="J153" s="73">
        <v>5358.22</v>
      </c>
      <c r="K153" s="73">
        <v>5188.91</v>
      </c>
      <c r="L153" s="73">
        <v>5188.91</v>
      </c>
      <c r="M153" s="73">
        <v>169.31</v>
      </c>
      <c r="N153" s="74">
        <v>5246.5</v>
      </c>
      <c r="O153" s="74">
        <v>0</v>
      </c>
      <c r="P153" s="74">
        <v>5246.5</v>
      </c>
      <c r="Q153" s="74">
        <v>26715.39</v>
      </c>
      <c r="R153" s="74">
        <v>26715.39</v>
      </c>
      <c r="S153" s="74">
        <v>-21468.89</v>
      </c>
      <c r="T153" s="74">
        <v>4361.42</v>
      </c>
      <c r="U153" s="74">
        <v>-84</v>
      </c>
      <c r="V153" s="74">
        <v>4277.42</v>
      </c>
      <c r="W153" s="74">
        <v>14921.24</v>
      </c>
      <c r="X153" s="74">
        <v>14921.24</v>
      </c>
      <c r="Y153" s="74">
        <v>-10643.82</v>
      </c>
      <c r="Z153" s="74">
        <v>20944.800000000003</v>
      </c>
      <c r="AA153" s="74">
        <v>-84</v>
      </c>
      <c r="AB153" s="74">
        <v>20860.800000000003</v>
      </c>
      <c r="AC153" s="74">
        <v>52228.35</v>
      </c>
      <c r="AD153" s="74">
        <v>52228.35</v>
      </c>
      <c r="AE153" s="74">
        <v>-31367.55</v>
      </c>
    </row>
    <row r="154" spans="1:31" x14ac:dyDescent="0.25">
      <c r="A154" s="1" t="s">
        <v>578</v>
      </c>
      <c r="B154" s="74">
        <v>38287.5</v>
      </c>
      <c r="C154" s="74">
        <v>137.81</v>
      </c>
      <c r="D154" s="74">
        <v>38425.31</v>
      </c>
      <c r="E154" s="74">
        <v>38425.31</v>
      </c>
      <c r="F154" s="74">
        <v>38425.31</v>
      </c>
      <c r="G154" s="74">
        <v>0</v>
      </c>
      <c r="H154" s="74">
        <v>43365</v>
      </c>
      <c r="I154" s="73">
        <v>0</v>
      </c>
      <c r="J154" s="73">
        <v>43365</v>
      </c>
      <c r="K154" s="73">
        <v>42619.14</v>
      </c>
      <c r="L154" s="73">
        <v>42619.14</v>
      </c>
      <c r="M154" s="73">
        <v>745.86</v>
      </c>
      <c r="N154" s="74">
        <v>46875</v>
      </c>
      <c r="O154" s="74">
        <v>0</v>
      </c>
      <c r="P154" s="74">
        <v>46875</v>
      </c>
      <c r="Q154" s="74">
        <v>32424.57</v>
      </c>
      <c r="R154" s="74">
        <v>32424.57</v>
      </c>
      <c r="S154" s="74">
        <v>14450.43</v>
      </c>
      <c r="T154" s="74">
        <v>30765</v>
      </c>
      <c r="U154" s="74">
        <v>0</v>
      </c>
      <c r="V154" s="74">
        <v>30765</v>
      </c>
      <c r="W154" s="74">
        <v>28141.9</v>
      </c>
      <c r="X154" s="74">
        <v>28141.9</v>
      </c>
      <c r="Y154" s="74">
        <v>2623.1</v>
      </c>
      <c r="Z154" s="74">
        <v>159292.5</v>
      </c>
      <c r="AA154" s="74">
        <v>137.81</v>
      </c>
      <c r="AB154" s="74">
        <v>159430.31</v>
      </c>
      <c r="AC154" s="74">
        <v>141610.91999999998</v>
      </c>
      <c r="AD154" s="74">
        <v>141610.91999999998</v>
      </c>
      <c r="AE154" s="74">
        <v>17819.39</v>
      </c>
    </row>
    <row r="155" spans="1:31" x14ac:dyDescent="0.25">
      <c r="A155" s="1" t="s">
        <v>576</v>
      </c>
      <c r="B155" s="74">
        <v>176500</v>
      </c>
      <c r="C155" s="74">
        <v>0</v>
      </c>
      <c r="D155" s="74">
        <v>176500</v>
      </c>
      <c r="E155" s="74">
        <v>170420.83</v>
      </c>
      <c r="F155" s="74">
        <v>170560.85</v>
      </c>
      <c r="G155" s="74">
        <v>5939.15</v>
      </c>
      <c r="H155" s="74">
        <v>140000</v>
      </c>
      <c r="I155" s="73">
        <v>0</v>
      </c>
      <c r="J155" s="73">
        <v>140000</v>
      </c>
      <c r="K155" s="73">
        <v>107838.84</v>
      </c>
      <c r="L155" s="73">
        <v>107838.84</v>
      </c>
      <c r="M155" s="73">
        <v>32161.16</v>
      </c>
      <c r="N155" s="74">
        <v>140000</v>
      </c>
      <c r="O155" s="74">
        <v>0</v>
      </c>
      <c r="P155" s="74">
        <v>140000</v>
      </c>
      <c r="Q155" s="74">
        <v>109789.16</v>
      </c>
      <c r="R155" s="74">
        <v>109789.16</v>
      </c>
      <c r="S155" s="74">
        <v>30210.84</v>
      </c>
      <c r="T155" s="74">
        <v>126500</v>
      </c>
      <c r="U155" s="74">
        <v>0</v>
      </c>
      <c r="V155" s="74">
        <v>126500</v>
      </c>
      <c r="W155" s="74">
        <v>114320.3</v>
      </c>
      <c r="X155" s="74">
        <v>114320.3</v>
      </c>
      <c r="Y155" s="74">
        <v>12179.7</v>
      </c>
      <c r="Z155" s="74">
        <v>583000</v>
      </c>
      <c r="AA155" s="74">
        <v>0</v>
      </c>
      <c r="AB155" s="74">
        <v>583000</v>
      </c>
      <c r="AC155" s="74">
        <v>502369.12999999995</v>
      </c>
      <c r="AD155" s="74">
        <v>502509.14999999997</v>
      </c>
      <c r="AE155" s="74">
        <v>80490.849999999991</v>
      </c>
    </row>
    <row r="156" spans="1:31" x14ac:dyDescent="0.25">
      <c r="A156" s="1" t="s">
        <v>575</v>
      </c>
      <c r="B156" s="74">
        <v>4942</v>
      </c>
      <c r="C156" s="74">
        <v>0</v>
      </c>
      <c r="D156" s="74">
        <v>4942</v>
      </c>
      <c r="E156" s="74">
        <v>4771.78</v>
      </c>
      <c r="F156" s="74">
        <v>4771.78</v>
      </c>
      <c r="G156" s="74">
        <v>170.22</v>
      </c>
      <c r="H156" s="74">
        <v>3920</v>
      </c>
      <c r="I156" s="73">
        <v>0</v>
      </c>
      <c r="J156" s="73">
        <v>3920</v>
      </c>
      <c r="K156" s="73">
        <v>3019.49</v>
      </c>
      <c r="L156" s="73">
        <v>3019.49</v>
      </c>
      <c r="M156" s="73">
        <v>900.51</v>
      </c>
      <c r="N156" s="74">
        <v>4466</v>
      </c>
      <c r="O156" s="74">
        <v>0</v>
      </c>
      <c r="P156" s="74">
        <v>4466</v>
      </c>
      <c r="Q156" s="74">
        <v>46442.94</v>
      </c>
      <c r="R156" s="74">
        <v>46442.94</v>
      </c>
      <c r="S156" s="74">
        <v>-41976.94</v>
      </c>
      <c r="T156" s="74">
        <v>3861.2</v>
      </c>
      <c r="U156" s="74">
        <v>0</v>
      </c>
      <c r="V156" s="74">
        <v>3861.2</v>
      </c>
      <c r="W156" s="74">
        <v>19417.05</v>
      </c>
      <c r="X156" s="74">
        <v>19417.05</v>
      </c>
      <c r="Y156" s="74">
        <v>-15555.85</v>
      </c>
      <c r="Z156" s="74">
        <v>17189.2</v>
      </c>
      <c r="AA156" s="74">
        <v>0</v>
      </c>
      <c r="AB156" s="74">
        <v>17189.2</v>
      </c>
      <c r="AC156" s="74">
        <v>73651.259999999995</v>
      </c>
      <c r="AD156" s="74">
        <v>73651.259999999995</v>
      </c>
      <c r="AE156" s="74">
        <v>-56462.06</v>
      </c>
    </row>
    <row r="157" spans="1:31" x14ac:dyDescent="0.25">
      <c r="A157" s="1" t="s">
        <v>574</v>
      </c>
      <c r="B157" s="74">
        <v>0</v>
      </c>
      <c r="C157" s="74">
        <v>0</v>
      </c>
      <c r="D157" s="74">
        <v>0</v>
      </c>
      <c r="E157" s="74">
        <v>0</v>
      </c>
      <c r="F157" s="74">
        <v>0</v>
      </c>
      <c r="G157" s="74">
        <v>0</v>
      </c>
      <c r="I157" s="73"/>
      <c r="J157" s="73"/>
      <c r="K157" s="73"/>
      <c r="L157" s="73"/>
      <c r="M157" s="73"/>
      <c r="N157" s="74">
        <v>19500</v>
      </c>
      <c r="O157" s="74">
        <v>0</v>
      </c>
      <c r="P157" s="74">
        <v>19500</v>
      </c>
      <c r="Q157" s="74">
        <v>0</v>
      </c>
      <c r="R157" s="74">
        <v>0</v>
      </c>
      <c r="S157" s="74">
        <v>19500</v>
      </c>
      <c r="T157" s="74">
        <v>11400</v>
      </c>
      <c r="U157" s="74">
        <v>0</v>
      </c>
      <c r="V157" s="74">
        <v>11400</v>
      </c>
      <c r="W157" s="74">
        <v>8059.93</v>
      </c>
      <c r="X157" s="74">
        <v>8059.93</v>
      </c>
      <c r="Y157" s="74">
        <v>3340.07</v>
      </c>
      <c r="Z157" s="74">
        <v>30900</v>
      </c>
      <c r="AA157" s="74">
        <v>0</v>
      </c>
      <c r="AB157" s="74">
        <v>30900</v>
      </c>
      <c r="AC157" s="74">
        <v>8059.93</v>
      </c>
      <c r="AD157" s="74">
        <v>8059.93</v>
      </c>
      <c r="AE157" s="74">
        <v>22840.07</v>
      </c>
    </row>
    <row r="158" spans="1:31" x14ac:dyDescent="0.25">
      <c r="A158" s="1" t="s">
        <v>573</v>
      </c>
      <c r="B158" s="74">
        <v>13800</v>
      </c>
      <c r="C158" s="74">
        <v>1200</v>
      </c>
      <c r="D158" s="74">
        <v>15000</v>
      </c>
      <c r="E158" s="74">
        <v>13596.22</v>
      </c>
      <c r="F158" s="74">
        <v>13596.22</v>
      </c>
      <c r="G158" s="74">
        <v>1403.78</v>
      </c>
      <c r="H158" s="74">
        <v>12700</v>
      </c>
      <c r="I158" s="73">
        <v>-4345.2700000000004</v>
      </c>
      <c r="J158" s="73">
        <v>8354.73</v>
      </c>
      <c r="K158" s="73">
        <v>2631.68</v>
      </c>
      <c r="L158" s="73">
        <v>2631.68</v>
      </c>
      <c r="M158" s="73">
        <v>5723.05</v>
      </c>
      <c r="N158" s="74">
        <v>11300</v>
      </c>
      <c r="O158" s="74">
        <v>0</v>
      </c>
      <c r="P158" s="74">
        <v>11300</v>
      </c>
      <c r="Q158" s="74">
        <v>9066.8799999999992</v>
      </c>
      <c r="R158" s="74">
        <v>9066.8799999999992</v>
      </c>
      <c r="S158" s="74">
        <v>2233.12</v>
      </c>
      <c r="T158" s="74">
        <v>0</v>
      </c>
      <c r="U158" s="74">
        <v>0</v>
      </c>
      <c r="V158" s="74">
        <v>0</v>
      </c>
      <c r="W158" s="74">
        <v>0</v>
      </c>
      <c r="X158" s="74">
        <v>0</v>
      </c>
      <c r="Y158" s="74">
        <v>0</v>
      </c>
      <c r="Z158" s="74">
        <v>37800</v>
      </c>
      <c r="AA158" s="74">
        <v>-3145.2700000000004</v>
      </c>
      <c r="AB158" s="74">
        <v>34654.729999999996</v>
      </c>
      <c r="AC158" s="74">
        <v>25294.78</v>
      </c>
      <c r="AD158" s="74">
        <v>25294.78</v>
      </c>
      <c r="AE158" s="74">
        <v>9359.9500000000007</v>
      </c>
    </row>
    <row r="159" spans="1:31" x14ac:dyDescent="0.25">
      <c r="A159" s="1" t="s">
        <v>572</v>
      </c>
      <c r="B159" s="74">
        <v>2241.39</v>
      </c>
      <c r="C159" s="74">
        <v>0</v>
      </c>
      <c r="D159" s="74">
        <v>2241.39</v>
      </c>
      <c r="E159" s="74">
        <v>1411.92</v>
      </c>
      <c r="F159" s="74">
        <v>1411.92</v>
      </c>
      <c r="G159" s="74">
        <v>829.47</v>
      </c>
      <c r="H159" s="74">
        <v>2266.2399999999998</v>
      </c>
      <c r="I159" s="73">
        <v>0</v>
      </c>
      <c r="J159" s="73">
        <v>2266.2399999999998</v>
      </c>
      <c r="K159" s="73">
        <v>1834.63</v>
      </c>
      <c r="L159" s="73">
        <v>1834.63</v>
      </c>
      <c r="M159" s="73">
        <v>431.61</v>
      </c>
      <c r="N159" s="74">
        <v>2364.59</v>
      </c>
      <c r="O159" s="74">
        <v>0</v>
      </c>
      <c r="P159" s="74">
        <v>2364.59</v>
      </c>
      <c r="Q159" s="74">
        <v>11255.19</v>
      </c>
      <c r="R159" s="74">
        <v>11255.19</v>
      </c>
      <c r="S159" s="74">
        <v>-8890.6</v>
      </c>
      <c r="T159" s="74">
        <v>0</v>
      </c>
      <c r="U159" s="74">
        <v>0</v>
      </c>
      <c r="V159" s="74">
        <v>0</v>
      </c>
      <c r="W159" s="74">
        <v>-44.73</v>
      </c>
      <c r="X159" s="74">
        <v>-44.73</v>
      </c>
      <c r="Y159" s="74">
        <v>44.73</v>
      </c>
      <c r="Z159" s="74">
        <v>6872.2199999999993</v>
      </c>
      <c r="AA159" s="74">
        <v>0</v>
      </c>
      <c r="AB159" s="74">
        <v>6872.2199999999993</v>
      </c>
      <c r="AC159" s="74">
        <v>14457.010000000002</v>
      </c>
      <c r="AD159" s="74">
        <v>14457.010000000002</v>
      </c>
      <c r="AE159" s="74">
        <v>-7584.7900000000009</v>
      </c>
    </row>
    <row r="160" spans="1:31" x14ac:dyDescent="0.25">
      <c r="A160" s="1" t="s">
        <v>571</v>
      </c>
      <c r="B160" s="74">
        <v>66249.600000000006</v>
      </c>
      <c r="C160" s="74">
        <v>-1200</v>
      </c>
      <c r="D160" s="74">
        <v>65049.599999999999</v>
      </c>
      <c r="E160" s="74">
        <v>36828.080000000002</v>
      </c>
      <c r="F160" s="74">
        <v>36828.080000000002</v>
      </c>
      <c r="G160" s="74">
        <v>28221.52</v>
      </c>
      <c r="H160" s="74">
        <v>68237</v>
      </c>
      <c r="I160" s="73">
        <v>4345.2700000000004</v>
      </c>
      <c r="J160" s="73">
        <v>72582.27</v>
      </c>
      <c r="K160" s="73">
        <v>62890.66</v>
      </c>
      <c r="L160" s="73">
        <v>62890.66</v>
      </c>
      <c r="M160" s="73">
        <v>9691.61</v>
      </c>
      <c r="N160" s="74">
        <v>73149.75</v>
      </c>
      <c r="O160" s="74">
        <v>0</v>
      </c>
      <c r="P160" s="74">
        <v>73149.75</v>
      </c>
      <c r="Q160" s="74">
        <v>54344.61</v>
      </c>
      <c r="R160" s="74">
        <v>54344.61</v>
      </c>
      <c r="S160" s="74">
        <v>18805.14</v>
      </c>
      <c r="T160" s="74">
        <v>0</v>
      </c>
      <c r="U160" s="74">
        <v>0</v>
      </c>
      <c r="V160" s="74">
        <v>0</v>
      </c>
      <c r="W160" s="74">
        <v>-1597.71</v>
      </c>
      <c r="X160" s="74">
        <v>-1597.71</v>
      </c>
      <c r="Y160" s="74">
        <v>1597.71</v>
      </c>
      <c r="Z160" s="74">
        <v>207636.35</v>
      </c>
      <c r="AA160" s="74">
        <v>3145.2700000000004</v>
      </c>
      <c r="AB160" s="74">
        <v>210781.62</v>
      </c>
      <c r="AC160" s="74">
        <v>152465.64000000001</v>
      </c>
      <c r="AD160" s="74">
        <v>152465.64000000001</v>
      </c>
      <c r="AE160" s="74">
        <v>58315.98</v>
      </c>
    </row>
    <row r="161" spans="1:31" x14ac:dyDescent="0.25">
      <c r="A161" s="1" t="s">
        <v>570</v>
      </c>
      <c r="B161" s="74">
        <v>10000</v>
      </c>
      <c r="C161" s="74">
        <v>0</v>
      </c>
      <c r="D161" s="74">
        <v>10000</v>
      </c>
      <c r="E161" s="74">
        <v>7401.62</v>
      </c>
      <c r="F161" s="74">
        <v>7401.62</v>
      </c>
      <c r="G161" s="74">
        <v>2598.38</v>
      </c>
      <c r="H161" s="74">
        <v>13000</v>
      </c>
      <c r="I161" s="73">
        <v>0</v>
      </c>
      <c r="J161" s="73">
        <v>13000</v>
      </c>
      <c r="K161" s="73">
        <v>12498.49</v>
      </c>
      <c r="L161" s="73">
        <v>12498.49</v>
      </c>
      <c r="M161" s="73">
        <v>501.51</v>
      </c>
      <c r="N161" s="74">
        <v>13000</v>
      </c>
      <c r="O161" s="74">
        <v>0</v>
      </c>
      <c r="P161" s="74">
        <v>13000</v>
      </c>
      <c r="Q161" s="74">
        <v>11295.91</v>
      </c>
      <c r="R161" s="74">
        <v>11295.91</v>
      </c>
      <c r="S161" s="74">
        <v>1704.09</v>
      </c>
      <c r="T161" s="74">
        <v>13000</v>
      </c>
      <c r="U161" s="74">
        <v>0</v>
      </c>
      <c r="V161" s="74">
        <v>13000</v>
      </c>
      <c r="W161" s="74">
        <v>12650.96</v>
      </c>
      <c r="X161" s="74">
        <v>12650.96</v>
      </c>
      <c r="Y161" s="74">
        <v>349.04</v>
      </c>
      <c r="Z161" s="74">
        <v>49000</v>
      </c>
      <c r="AA161" s="74">
        <v>0</v>
      </c>
      <c r="AB161" s="74">
        <v>49000</v>
      </c>
      <c r="AC161" s="74">
        <v>43846.979999999996</v>
      </c>
      <c r="AD161" s="74">
        <v>43846.979999999996</v>
      </c>
      <c r="AE161" s="74">
        <v>5153.0200000000004</v>
      </c>
    </row>
    <row r="162" spans="1:31" x14ac:dyDescent="0.25">
      <c r="A162" s="1" t="s">
        <v>569</v>
      </c>
      <c r="B162" s="74">
        <v>280</v>
      </c>
      <c r="C162" s="74">
        <v>0</v>
      </c>
      <c r="D162" s="74">
        <v>280</v>
      </c>
      <c r="E162" s="74">
        <v>207.25</v>
      </c>
      <c r="F162" s="74">
        <v>207.25</v>
      </c>
      <c r="G162" s="74">
        <v>72.75</v>
      </c>
      <c r="H162" s="74">
        <v>364</v>
      </c>
      <c r="I162" s="73">
        <v>0</v>
      </c>
      <c r="J162" s="73">
        <v>364</v>
      </c>
      <c r="K162" s="73">
        <v>349.97</v>
      </c>
      <c r="L162" s="73">
        <v>349.97</v>
      </c>
      <c r="M162" s="73">
        <v>14.03</v>
      </c>
      <c r="N162" s="74">
        <v>364</v>
      </c>
      <c r="O162" s="74">
        <v>0</v>
      </c>
      <c r="P162" s="74">
        <v>364</v>
      </c>
      <c r="Q162" s="74">
        <v>316.3</v>
      </c>
      <c r="R162" s="74">
        <v>316.3</v>
      </c>
      <c r="S162" s="74">
        <v>47.7</v>
      </c>
      <c r="T162" s="74">
        <v>364</v>
      </c>
      <c r="U162" s="74">
        <v>0</v>
      </c>
      <c r="V162" s="74">
        <v>364</v>
      </c>
      <c r="W162" s="74">
        <v>713.04</v>
      </c>
      <c r="X162" s="74">
        <v>713.04</v>
      </c>
      <c r="Y162" s="74">
        <v>-349.04</v>
      </c>
      <c r="Z162" s="74">
        <v>1372</v>
      </c>
      <c r="AA162" s="74">
        <v>0</v>
      </c>
      <c r="AB162" s="74">
        <v>1372</v>
      </c>
      <c r="AC162" s="74">
        <v>1586.56</v>
      </c>
      <c r="AD162" s="74">
        <v>1586.56</v>
      </c>
      <c r="AE162" s="74">
        <v>-214.56</v>
      </c>
    </row>
    <row r="163" spans="1:31" x14ac:dyDescent="0.25">
      <c r="A163" s="1" t="s">
        <v>568</v>
      </c>
      <c r="B163" s="74">
        <v>20300</v>
      </c>
      <c r="C163" s="74">
        <v>-1618.7</v>
      </c>
      <c r="D163" s="74">
        <v>18681.3</v>
      </c>
      <c r="E163" s="74">
        <v>10511.5</v>
      </c>
      <c r="F163" s="74">
        <v>10511.5</v>
      </c>
      <c r="G163" s="74">
        <v>8169.8</v>
      </c>
      <c r="H163" s="74">
        <v>19000</v>
      </c>
      <c r="I163" s="73">
        <v>-1561.99</v>
      </c>
      <c r="J163" s="73">
        <v>17438.009999999998</v>
      </c>
      <c r="K163" s="73">
        <v>12106.18</v>
      </c>
      <c r="L163" s="73">
        <v>12106.18</v>
      </c>
      <c r="M163" s="73">
        <v>5331.83</v>
      </c>
      <c r="N163" s="74">
        <v>14500</v>
      </c>
      <c r="O163" s="74">
        <v>0</v>
      </c>
      <c r="P163" s="74">
        <v>14500</v>
      </c>
      <c r="Q163" s="74">
        <v>12012.15</v>
      </c>
      <c r="R163" s="74">
        <v>12012.15</v>
      </c>
      <c r="S163" s="74">
        <v>2487.85</v>
      </c>
      <c r="T163" s="74">
        <v>15750</v>
      </c>
      <c r="U163" s="74">
        <v>0</v>
      </c>
      <c r="V163" s="74">
        <v>15750</v>
      </c>
      <c r="W163" s="74">
        <v>15000.38</v>
      </c>
      <c r="X163" s="74">
        <v>15000.38</v>
      </c>
      <c r="Y163" s="74">
        <v>749.62</v>
      </c>
      <c r="Z163" s="74">
        <v>69550</v>
      </c>
      <c r="AA163" s="74">
        <v>-3180.69</v>
      </c>
      <c r="AB163" s="74">
        <v>66369.31</v>
      </c>
      <c r="AC163" s="74">
        <v>49630.21</v>
      </c>
      <c r="AD163" s="74">
        <v>49630.21</v>
      </c>
      <c r="AE163" s="74">
        <v>16739.100000000002</v>
      </c>
    </row>
    <row r="164" spans="1:31" x14ac:dyDescent="0.25">
      <c r="A164" s="1" t="s">
        <v>567</v>
      </c>
      <c r="B164" s="74">
        <v>4877.3500000000004</v>
      </c>
      <c r="C164" s="74">
        <v>0</v>
      </c>
      <c r="D164" s="74">
        <v>4877.3500000000004</v>
      </c>
      <c r="E164" s="74">
        <v>7689.39</v>
      </c>
      <c r="F164" s="74">
        <v>7689.39</v>
      </c>
      <c r="G164" s="74">
        <v>-2812.04</v>
      </c>
      <c r="H164" s="74">
        <v>4855.2299999999996</v>
      </c>
      <c r="I164" s="73">
        <v>0</v>
      </c>
      <c r="J164" s="73">
        <v>4855.2299999999996</v>
      </c>
      <c r="K164" s="73">
        <v>8567.7800000000007</v>
      </c>
      <c r="L164" s="73">
        <v>8567.7800000000007</v>
      </c>
      <c r="M164" s="73">
        <v>-3712.55</v>
      </c>
      <c r="N164" s="74">
        <v>5004.58</v>
      </c>
      <c r="O164" s="74">
        <v>0</v>
      </c>
      <c r="P164" s="74">
        <v>5004.58</v>
      </c>
      <c r="Q164" s="74">
        <v>4560.05</v>
      </c>
      <c r="R164" s="74">
        <v>4560.05</v>
      </c>
      <c r="S164" s="74">
        <v>444.53</v>
      </c>
      <c r="T164" s="74">
        <v>5586.91</v>
      </c>
      <c r="U164" s="74">
        <v>0</v>
      </c>
      <c r="V164" s="74">
        <v>5586.91</v>
      </c>
      <c r="W164" s="74">
        <v>17451.05</v>
      </c>
      <c r="X164" s="74">
        <v>17451.05</v>
      </c>
      <c r="Y164" s="74">
        <v>-11864.14</v>
      </c>
      <c r="Z164" s="74">
        <v>20324.07</v>
      </c>
      <c r="AA164" s="74">
        <v>0</v>
      </c>
      <c r="AB164" s="74">
        <v>20324.07</v>
      </c>
      <c r="AC164" s="74">
        <v>38268.270000000004</v>
      </c>
      <c r="AD164" s="74">
        <v>38268.270000000004</v>
      </c>
      <c r="AE164" s="74">
        <v>-17944.2</v>
      </c>
    </row>
    <row r="165" spans="1:31" x14ac:dyDescent="0.25">
      <c r="A165" s="1" t="s">
        <v>566</v>
      </c>
      <c r="B165" s="74">
        <v>7590</v>
      </c>
      <c r="C165" s="74">
        <v>0</v>
      </c>
      <c r="D165" s="74">
        <v>7590</v>
      </c>
      <c r="E165" s="74">
        <v>2596</v>
      </c>
      <c r="F165" s="74">
        <v>2596</v>
      </c>
      <c r="G165" s="74">
        <v>4994</v>
      </c>
      <c r="H165" s="74">
        <v>8100</v>
      </c>
      <c r="I165" s="73">
        <v>0</v>
      </c>
      <c r="J165" s="73">
        <v>8100</v>
      </c>
      <c r="K165" s="73">
        <v>1380</v>
      </c>
      <c r="L165" s="73">
        <v>1380</v>
      </c>
      <c r="M165" s="73">
        <v>6720</v>
      </c>
      <c r="N165" s="74">
        <v>8775</v>
      </c>
      <c r="O165" s="74">
        <v>0</v>
      </c>
      <c r="P165" s="74">
        <v>8775</v>
      </c>
      <c r="Q165" s="74">
        <v>1475.5</v>
      </c>
      <c r="R165" s="74">
        <v>1475.5</v>
      </c>
      <c r="S165" s="74">
        <v>7299.5</v>
      </c>
      <c r="T165" s="74">
        <v>9450</v>
      </c>
      <c r="U165" s="74">
        <v>0</v>
      </c>
      <c r="V165" s="74">
        <v>9450</v>
      </c>
      <c r="W165" s="74">
        <v>4238.5</v>
      </c>
      <c r="X165" s="74">
        <v>4238.5</v>
      </c>
      <c r="Y165" s="74">
        <v>5211.5</v>
      </c>
      <c r="Z165" s="74">
        <v>33915</v>
      </c>
      <c r="AA165" s="74">
        <v>0</v>
      </c>
      <c r="AB165" s="74">
        <v>33915</v>
      </c>
      <c r="AC165" s="74">
        <v>9690</v>
      </c>
      <c r="AD165" s="74">
        <v>9690</v>
      </c>
      <c r="AE165" s="74">
        <v>24225</v>
      </c>
    </row>
    <row r="166" spans="1:31" x14ac:dyDescent="0.25">
      <c r="A166" s="1" t="s">
        <v>565</v>
      </c>
      <c r="B166" s="74">
        <v>146301.20000000001</v>
      </c>
      <c r="C166" s="74">
        <v>1618.7</v>
      </c>
      <c r="D166" s="74">
        <v>147919.9</v>
      </c>
      <c r="E166" s="74">
        <v>112777.34</v>
      </c>
      <c r="F166" s="74">
        <v>112777.34</v>
      </c>
      <c r="G166" s="74">
        <v>35142.559999999998</v>
      </c>
      <c r="H166" s="74">
        <v>146301</v>
      </c>
      <c r="I166" s="73">
        <v>1561.99</v>
      </c>
      <c r="J166" s="73">
        <v>147862.99</v>
      </c>
      <c r="K166" s="73">
        <v>147862.97</v>
      </c>
      <c r="L166" s="73">
        <v>147862.97</v>
      </c>
      <c r="M166" s="73">
        <v>0.02</v>
      </c>
      <c r="N166" s="74">
        <v>155459.98000000001</v>
      </c>
      <c r="O166" s="74">
        <v>0</v>
      </c>
      <c r="P166" s="74">
        <v>155459.98000000001</v>
      </c>
      <c r="Q166" s="74">
        <v>149370.35</v>
      </c>
      <c r="R166" s="74">
        <v>149370.35</v>
      </c>
      <c r="S166" s="74">
        <v>6089.63</v>
      </c>
      <c r="T166" s="74">
        <v>174332.38</v>
      </c>
      <c r="U166" s="74">
        <v>0</v>
      </c>
      <c r="V166" s="74">
        <v>174332.38</v>
      </c>
      <c r="W166" s="74">
        <v>169081.8</v>
      </c>
      <c r="X166" s="74">
        <v>169081.8</v>
      </c>
      <c r="Y166" s="74">
        <v>5250.58</v>
      </c>
      <c r="Z166" s="74">
        <v>622394.56000000006</v>
      </c>
      <c r="AA166" s="74">
        <v>3180.69</v>
      </c>
      <c r="AB166" s="74">
        <v>625575.25</v>
      </c>
      <c r="AC166" s="74">
        <v>579092.46</v>
      </c>
      <c r="AD166" s="74">
        <v>579092.46</v>
      </c>
      <c r="AE166" s="74">
        <v>46482.789999999994</v>
      </c>
    </row>
    <row r="167" spans="1:31" x14ac:dyDescent="0.25">
      <c r="A167" s="1" t="s">
        <v>564</v>
      </c>
      <c r="B167" s="74">
        <v>5500</v>
      </c>
      <c r="C167" s="74">
        <v>0</v>
      </c>
      <c r="D167" s="74">
        <v>5500</v>
      </c>
      <c r="E167" s="74">
        <v>4687.37</v>
      </c>
      <c r="F167" s="74">
        <v>4687.37</v>
      </c>
      <c r="G167" s="74">
        <v>812.63</v>
      </c>
      <c r="H167" s="74">
        <v>2000</v>
      </c>
      <c r="I167" s="73">
        <v>0</v>
      </c>
      <c r="J167" s="73">
        <v>2000</v>
      </c>
      <c r="K167" s="73">
        <v>1803.49</v>
      </c>
      <c r="L167" s="73">
        <v>1803.49</v>
      </c>
      <c r="M167" s="73">
        <v>196.51</v>
      </c>
      <c r="N167" s="74">
        <v>2000</v>
      </c>
      <c r="O167" s="74">
        <v>0</v>
      </c>
      <c r="P167" s="74">
        <v>2000</v>
      </c>
      <c r="Q167" s="74">
        <v>1981.6</v>
      </c>
      <c r="R167" s="74">
        <v>1981.6</v>
      </c>
      <c r="S167" s="74">
        <v>18.399999999999999</v>
      </c>
      <c r="T167" s="74">
        <v>3000</v>
      </c>
      <c r="U167" s="74">
        <v>0</v>
      </c>
      <c r="V167" s="74">
        <v>3000</v>
      </c>
      <c r="W167" s="74">
        <v>2579.59</v>
      </c>
      <c r="X167" s="74">
        <v>2579.59</v>
      </c>
      <c r="Y167" s="74">
        <v>420.41</v>
      </c>
      <c r="Z167" s="74">
        <v>12500</v>
      </c>
      <c r="AA167" s="74">
        <v>0</v>
      </c>
      <c r="AB167" s="74">
        <v>12500</v>
      </c>
      <c r="AC167" s="74">
        <v>11052.05</v>
      </c>
      <c r="AD167" s="74">
        <v>11052.05</v>
      </c>
      <c r="AE167" s="74">
        <v>1447.95</v>
      </c>
    </row>
    <row r="168" spans="1:31" x14ac:dyDescent="0.25">
      <c r="A168" s="1" t="s">
        <v>563</v>
      </c>
      <c r="B168" s="74">
        <v>154</v>
      </c>
      <c r="C168" s="74">
        <v>0</v>
      </c>
      <c r="D168" s="74">
        <v>154</v>
      </c>
      <c r="E168" s="74">
        <v>131.25</v>
      </c>
      <c r="F168" s="74">
        <v>131.25</v>
      </c>
      <c r="G168" s="74">
        <v>22.75</v>
      </c>
      <c r="H168" s="74">
        <v>56</v>
      </c>
      <c r="I168" s="73">
        <v>0</v>
      </c>
      <c r="J168" s="73">
        <v>56</v>
      </c>
      <c r="K168" s="73">
        <v>50.5</v>
      </c>
      <c r="L168" s="73">
        <v>50.5</v>
      </c>
      <c r="M168" s="73">
        <v>5.5</v>
      </c>
      <c r="N168" s="74">
        <v>56</v>
      </c>
      <c r="O168" s="74">
        <v>0</v>
      </c>
      <c r="P168" s="74">
        <v>56</v>
      </c>
      <c r="Q168" s="74">
        <v>55.49</v>
      </c>
      <c r="R168" s="74">
        <v>55.49</v>
      </c>
      <c r="S168" s="74">
        <v>0.51</v>
      </c>
      <c r="T168" s="74">
        <v>84</v>
      </c>
      <c r="U168" s="74">
        <v>0</v>
      </c>
      <c r="V168" s="74">
        <v>84</v>
      </c>
      <c r="W168" s="74">
        <v>504.41</v>
      </c>
      <c r="X168" s="74">
        <v>504.41</v>
      </c>
      <c r="Y168" s="74">
        <v>-420.41</v>
      </c>
      <c r="Z168" s="74">
        <v>350</v>
      </c>
      <c r="AA168" s="74">
        <v>0</v>
      </c>
      <c r="AB168" s="74">
        <v>350</v>
      </c>
      <c r="AC168" s="74">
        <v>741.65000000000009</v>
      </c>
      <c r="AD168" s="74">
        <v>741.65000000000009</v>
      </c>
      <c r="AE168" s="74">
        <v>-391.65000000000003</v>
      </c>
    </row>
    <row r="169" spans="1:31" x14ac:dyDescent="0.25">
      <c r="A169" s="1" t="s">
        <v>562</v>
      </c>
      <c r="B169" s="74">
        <v>35000</v>
      </c>
      <c r="C169" s="74">
        <v>-2500</v>
      </c>
      <c r="D169" s="74">
        <v>32500</v>
      </c>
      <c r="E169" s="74">
        <v>23944.25</v>
      </c>
      <c r="F169" s="74">
        <v>23944.25</v>
      </c>
      <c r="G169" s="74">
        <v>8555.75</v>
      </c>
      <c r="H169" s="74">
        <v>40000</v>
      </c>
      <c r="I169" s="73">
        <v>0</v>
      </c>
      <c r="J169" s="73">
        <v>40000</v>
      </c>
      <c r="K169" s="73">
        <v>24687.79</v>
      </c>
      <c r="L169" s="73">
        <v>24687.79</v>
      </c>
      <c r="M169" s="73">
        <v>15312.21</v>
      </c>
      <c r="N169" s="74">
        <v>35000</v>
      </c>
      <c r="O169" s="74">
        <v>0</v>
      </c>
      <c r="P169" s="74">
        <v>35000</v>
      </c>
      <c r="Q169" s="74">
        <v>29687.45</v>
      </c>
      <c r="R169" s="74">
        <v>29687.45</v>
      </c>
      <c r="S169" s="74">
        <v>5312.55</v>
      </c>
      <c r="T169" s="74">
        <v>35000</v>
      </c>
      <c r="U169" s="74">
        <v>0</v>
      </c>
      <c r="V169" s="74">
        <v>35000</v>
      </c>
      <c r="W169" s="74">
        <v>23639.26</v>
      </c>
      <c r="X169" s="74">
        <v>23639.26</v>
      </c>
      <c r="Y169" s="74">
        <v>11360.74</v>
      </c>
      <c r="Z169" s="74">
        <v>145000</v>
      </c>
      <c r="AA169" s="74">
        <v>-2500</v>
      </c>
      <c r="AB169" s="74">
        <v>142500</v>
      </c>
      <c r="AC169" s="74">
        <v>101958.75</v>
      </c>
      <c r="AD169" s="74">
        <v>101958.75</v>
      </c>
      <c r="AE169" s="74">
        <v>40541.25</v>
      </c>
    </row>
    <row r="170" spans="1:31" x14ac:dyDescent="0.25">
      <c r="A170" s="1" t="s">
        <v>561</v>
      </c>
      <c r="B170" s="74">
        <v>980</v>
      </c>
      <c r="C170" s="74">
        <v>-70</v>
      </c>
      <c r="D170" s="74">
        <v>910</v>
      </c>
      <c r="E170" s="74">
        <v>670.44</v>
      </c>
      <c r="F170" s="74">
        <v>670.44</v>
      </c>
      <c r="G170" s="74">
        <v>239.56</v>
      </c>
      <c r="H170" s="74">
        <v>1120</v>
      </c>
      <c r="I170" s="73">
        <v>0</v>
      </c>
      <c r="J170" s="73">
        <v>1120</v>
      </c>
      <c r="K170" s="73">
        <v>691.25</v>
      </c>
      <c r="L170" s="73">
        <v>691.25</v>
      </c>
      <c r="M170" s="73">
        <v>428.75</v>
      </c>
      <c r="N170" s="74">
        <v>980</v>
      </c>
      <c r="O170" s="74">
        <v>0</v>
      </c>
      <c r="P170" s="74">
        <v>980</v>
      </c>
      <c r="Q170" s="74">
        <v>831.25</v>
      </c>
      <c r="R170" s="74">
        <v>831.25</v>
      </c>
      <c r="S170" s="74">
        <v>148.75</v>
      </c>
      <c r="T170" s="74">
        <v>980</v>
      </c>
      <c r="U170" s="74">
        <v>0</v>
      </c>
      <c r="V170" s="74">
        <v>980</v>
      </c>
      <c r="W170" s="74">
        <v>12361.03</v>
      </c>
      <c r="X170" s="74">
        <v>12361.03</v>
      </c>
      <c r="Y170" s="74">
        <v>-11381.03</v>
      </c>
      <c r="Z170" s="74">
        <v>4060</v>
      </c>
      <c r="AA170" s="74">
        <v>-70</v>
      </c>
      <c r="AB170" s="74">
        <v>3990</v>
      </c>
      <c r="AC170" s="74">
        <v>14553.970000000001</v>
      </c>
      <c r="AD170" s="74">
        <v>14553.970000000001</v>
      </c>
      <c r="AE170" s="74">
        <v>-10563.970000000001</v>
      </c>
    </row>
    <row r="171" spans="1:31" x14ac:dyDescent="0.25">
      <c r="A171" s="1" t="s">
        <v>560</v>
      </c>
      <c r="B171" s="74">
        <v>28000</v>
      </c>
      <c r="C171" s="74">
        <v>0</v>
      </c>
      <c r="D171" s="74">
        <v>28000</v>
      </c>
      <c r="E171" s="74">
        <v>19878.47</v>
      </c>
      <c r="F171" s="74">
        <v>19878.47</v>
      </c>
      <c r="G171" s="74">
        <v>8121.53</v>
      </c>
      <c r="H171" s="74">
        <v>28000</v>
      </c>
      <c r="I171" s="73">
        <v>0</v>
      </c>
      <c r="J171" s="73">
        <v>28000</v>
      </c>
      <c r="K171" s="73">
        <v>19884.099999999999</v>
      </c>
      <c r="L171" s="73">
        <v>19884.099999999999</v>
      </c>
      <c r="M171" s="73">
        <v>8115.9</v>
      </c>
      <c r="N171" s="74">
        <v>29250</v>
      </c>
      <c r="O171" s="74">
        <v>0</v>
      </c>
      <c r="P171" s="74">
        <v>29250</v>
      </c>
      <c r="Q171" s="74">
        <v>20814.330000000002</v>
      </c>
      <c r="R171" s="74">
        <v>20814.330000000002</v>
      </c>
      <c r="S171" s="74">
        <v>8435.67</v>
      </c>
      <c r="T171" s="74">
        <v>21500</v>
      </c>
      <c r="U171" s="74">
        <v>2000</v>
      </c>
      <c r="V171" s="74">
        <v>23500</v>
      </c>
      <c r="W171" s="74">
        <v>20553.810000000001</v>
      </c>
      <c r="X171" s="74">
        <v>20553.810000000001</v>
      </c>
      <c r="Y171" s="74">
        <v>2946.19</v>
      </c>
      <c r="Z171" s="74">
        <v>106750</v>
      </c>
      <c r="AA171" s="74">
        <v>2000</v>
      </c>
      <c r="AB171" s="74">
        <v>108750</v>
      </c>
      <c r="AC171" s="74">
        <v>81130.710000000006</v>
      </c>
      <c r="AD171" s="74">
        <v>81130.710000000006</v>
      </c>
      <c r="AE171" s="74">
        <v>27619.289999999997</v>
      </c>
    </row>
    <row r="172" spans="1:31" x14ac:dyDescent="0.25">
      <c r="A172" s="1" t="s">
        <v>559</v>
      </c>
      <c r="B172" s="74">
        <v>2035.6</v>
      </c>
      <c r="C172" s="74">
        <v>0</v>
      </c>
      <c r="D172" s="74">
        <v>2035.6</v>
      </c>
      <c r="E172" s="74">
        <v>1634.87</v>
      </c>
      <c r="F172" s="74">
        <v>1634.87</v>
      </c>
      <c r="G172" s="74">
        <v>400.73</v>
      </c>
      <c r="H172" s="74">
        <v>2148.16</v>
      </c>
      <c r="I172" s="73">
        <v>0</v>
      </c>
      <c r="J172" s="73">
        <v>2148.16</v>
      </c>
      <c r="K172" s="73">
        <v>9287.64</v>
      </c>
      <c r="L172" s="73">
        <v>9287.64</v>
      </c>
      <c r="M172" s="73">
        <v>-7139.48</v>
      </c>
      <c r="N172" s="74">
        <v>2349.31</v>
      </c>
      <c r="O172" s="74">
        <v>0</v>
      </c>
      <c r="P172" s="74">
        <v>2349.31</v>
      </c>
      <c r="Q172" s="74">
        <v>23623.22</v>
      </c>
      <c r="R172" s="74">
        <v>23623.22</v>
      </c>
      <c r="S172" s="74">
        <v>-21273.91</v>
      </c>
      <c r="T172" s="74">
        <v>2056.88</v>
      </c>
      <c r="U172" s="74">
        <v>0</v>
      </c>
      <c r="V172" s="74">
        <v>2056.88</v>
      </c>
      <c r="W172" s="74">
        <v>14680.11</v>
      </c>
      <c r="X172" s="74">
        <v>14680.11</v>
      </c>
      <c r="Y172" s="74">
        <v>-12623.23</v>
      </c>
      <c r="Z172" s="74">
        <v>8589.9500000000007</v>
      </c>
      <c r="AA172" s="74">
        <v>0</v>
      </c>
      <c r="AB172" s="74">
        <v>8589.9500000000007</v>
      </c>
      <c r="AC172" s="74">
        <v>49225.84</v>
      </c>
      <c r="AD172" s="74">
        <v>49225.84</v>
      </c>
      <c r="AE172" s="74">
        <v>-40635.89</v>
      </c>
    </row>
    <row r="173" spans="1:31" x14ac:dyDescent="0.25">
      <c r="A173" s="1" t="s">
        <v>558</v>
      </c>
      <c r="B173" s="74">
        <v>44700</v>
      </c>
      <c r="C173" s="74">
        <v>0</v>
      </c>
      <c r="D173" s="74">
        <v>44700</v>
      </c>
      <c r="E173" s="74">
        <v>38509.800000000003</v>
      </c>
      <c r="F173" s="74">
        <v>38509.800000000003</v>
      </c>
      <c r="G173" s="74">
        <v>6190.2</v>
      </c>
      <c r="H173" s="74">
        <v>48720</v>
      </c>
      <c r="I173" s="73">
        <v>0</v>
      </c>
      <c r="J173" s="73">
        <v>48720</v>
      </c>
      <c r="K173" s="73">
        <v>36500.5</v>
      </c>
      <c r="L173" s="73">
        <v>36500.5</v>
      </c>
      <c r="M173" s="73">
        <v>12219.5</v>
      </c>
      <c r="N173" s="74">
        <v>54654</v>
      </c>
      <c r="O173" s="74">
        <v>0</v>
      </c>
      <c r="P173" s="74">
        <v>54654</v>
      </c>
      <c r="Q173" s="74">
        <v>32524.25</v>
      </c>
      <c r="R173" s="74">
        <v>32524.25</v>
      </c>
      <c r="S173" s="74">
        <v>22129.75</v>
      </c>
      <c r="T173" s="74">
        <v>51960</v>
      </c>
      <c r="U173" s="74">
        <v>-2000</v>
      </c>
      <c r="V173" s="74">
        <v>49960</v>
      </c>
      <c r="W173" s="74">
        <v>40284.5</v>
      </c>
      <c r="X173" s="74">
        <v>40284.5</v>
      </c>
      <c r="Y173" s="74">
        <v>9675.5</v>
      </c>
      <c r="Z173" s="74">
        <v>200034</v>
      </c>
      <c r="AA173" s="74">
        <v>-2000</v>
      </c>
      <c r="AB173" s="74">
        <v>198034</v>
      </c>
      <c r="AC173" s="74">
        <v>147819.04999999999</v>
      </c>
      <c r="AD173" s="74">
        <v>147819.04999999999</v>
      </c>
      <c r="AE173" s="74">
        <v>50214.95</v>
      </c>
    </row>
    <row r="174" spans="1:31" x14ac:dyDescent="0.25">
      <c r="A174" s="1" t="s">
        <v>557</v>
      </c>
      <c r="B174" s="74">
        <v>50000</v>
      </c>
      <c r="C174" s="74">
        <v>-7250</v>
      </c>
      <c r="D174" s="74">
        <v>42750</v>
      </c>
      <c r="E174" s="74">
        <v>5178.6400000000003</v>
      </c>
      <c r="F174" s="74">
        <v>5178.6400000000003</v>
      </c>
      <c r="G174" s="74">
        <v>37571.360000000001</v>
      </c>
      <c r="H174" s="74">
        <v>40000</v>
      </c>
      <c r="I174" s="73">
        <v>0</v>
      </c>
      <c r="J174" s="73">
        <v>40000</v>
      </c>
      <c r="K174" s="73">
        <v>8000</v>
      </c>
      <c r="L174" s="73">
        <v>8000</v>
      </c>
      <c r="M174" s="73">
        <v>32000</v>
      </c>
      <c r="N174" s="74">
        <v>30000</v>
      </c>
      <c r="O174" s="74">
        <v>0</v>
      </c>
      <c r="P174" s="74">
        <v>30000</v>
      </c>
      <c r="Q174" s="74">
        <v>15043.56</v>
      </c>
      <c r="R174" s="74">
        <v>15043.56</v>
      </c>
      <c r="S174" s="74">
        <v>14956.44</v>
      </c>
      <c r="T174" s="74">
        <v>34417</v>
      </c>
      <c r="U174" s="74">
        <v>-11846</v>
      </c>
      <c r="V174" s="74">
        <v>22571</v>
      </c>
      <c r="W174" s="74">
        <v>18490.68</v>
      </c>
      <c r="X174" s="74">
        <v>18490.68</v>
      </c>
      <c r="Y174" s="74">
        <v>4080.32</v>
      </c>
      <c r="Z174" s="74">
        <v>154417</v>
      </c>
      <c r="AA174" s="74">
        <v>-19096</v>
      </c>
      <c r="AB174" s="74">
        <v>135321</v>
      </c>
      <c r="AC174" s="74">
        <v>46712.88</v>
      </c>
      <c r="AD174" s="74">
        <v>46712.88</v>
      </c>
      <c r="AE174" s="74">
        <v>88608.12000000001</v>
      </c>
    </row>
    <row r="175" spans="1:31" x14ac:dyDescent="0.25">
      <c r="A175" s="1" t="s">
        <v>744</v>
      </c>
      <c r="H175" s="74">
        <v>0</v>
      </c>
      <c r="I175" s="73">
        <v>0</v>
      </c>
      <c r="J175" s="73">
        <v>0</v>
      </c>
      <c r="K175" s="73">
        <v>19812</v>
      </c>
      <c r="L175" s="73">
        <v>19812</v>
      </c>
      <c r="M175" s="73">
        <v>-19812</v>
      </c>
      <c r="O175" s="74"/>
      <c r="P175" s="74"/>
      <c r="Q175" s="74"/>
      <c r="R175" s="74"/>
      <c r="S175" s="74"/>
      <c r="Z175" s="74">
        <v>0</v>
      </c>
      <c r="AA175" s="74">
        <v>0</v>
      </c>
      <c r="AB175" s="74">
        <v>0</v>
      </c>
      <c r="AC175" s="74">
        <v>19812</v>
      </c>
      <c r="AD175" s="74">
        <v>19812</v>
      </c>
      <c r="AE175" s="74">
        <v>-19812</v>
      </c>
    </row>
    <row r="176" spans="1:31" x14ac:dyDescent="0.25">
      <c r="A176" s="1" t="s">
        <v>556</v>
      </c>
      <c r="B176" s="74">
        <v>1400</v>
      </c>
      <c r="C176" s="74">
        <v>-197.86</v>
      </c>
      <c r="D176" s="74">
        <v>1202.1400000000001</v>
      </c>
      <c r="E176" s="74">
        <v>10145</v>
      </c>
      <c r="F176" s="74">
        <v>10145</v>
      </c>
      <c r="G176" s="74">
        <v>-8942.86</v>
      </c>
      <c r="H176" s="74">
        <v>1120</v>
      </c>
      <c r="I176" s="73">
        <v>0</v>
      </c>
      <c r="J176" s="73">
        <v>1120</v>
      </c>
      <c r="K176" s="73">
        <v>224</v>
      </c>
      <c r="L176" s="73">
        <v>224</v>
      </c>
      <c r="M176" s="73">
        <v>896</v>
      </c>
      <c r="N176" s="74">
        <v>840</v>
      </c>
      <c r="O176" s="74">
        <v>0</v>
      </c>
      <c r="P176" s="74">
        <v>840</v>
      </c>
      <c r="Q176" s="74">
        <v>421.22</v>
      </c>
      <c r="R176" s="74">
        <v>421.22</v>
      </c>
      <c r="S176" s="74">
        <v>418.78</v>
      </c>
      <c r="T176" s="74">
        <v>963.68</v>
      </c>
      <c r="U176" s="74">
        <v>-331.69</v>
      </c>
      <c r="V176" s="74">
        <v>631.99</v>
      </c>
      <c r="W176" s="74">
        <v>4732.53</v>
      </c>
      <c r="X176" s="74">
        <v>4732.53</v>
      </c>
      <c r="Y176" s="74">
        <v>-4100.54</v>
      </c>
      <c r="Z176" s="74">
        <v>4323.68</v>
      </c>
      <c r="AA176" s="74">
        <v>-529.54999999999995</v>
      </c>
      <c r="AB176" s="74">
        <v>3794.13</v>
      </c>
      <c r="AC176" s="74">
        <v>15522.75</v>
      </c>
      <c r="AD176" s="74">
        <v>15522.75</v>
      </c>
      <c r="AE176" s="74">
        <v>-11728.62</v>
      </c>
    </row>
    <row r="177" spans="1:31" x14ac:dyDescent="0.25">
      <c r="A177" s="1" t="s">
        <v>555</v>
      </c>
      <c r="B177" s="74">
        <v>6468</v>
      </c>
      <c r="C177" s="74">
        <v>3028.55</v>
      </c>
      <c r="D177" s="74">
        <v>9496.5499999999993</v>
      </c>
      <c r="E177" s="74">
        <v>8197.2800000000007</v>
      </c>
      <c r="F177" s="74">
        <v>8197.2800000000007</v>
      </c>
      <c r="G177" s="74">
        <v>1299.27</v>
      </c>
      <c r="H177" s="74">
        <v>8912</v>
      </c>
      <c r="I177" s="73">
        <v>0.01</v>
      </c>
      <c r="J177" s="73">
        <v>8912.01</v>
      </c>
      <c r="K177" s="73">
        <v>7582.78</v>
      </c>
      <c r="L177" s="73">
        <v>7582.78</v>
      </c>
      <c r="M177" s="73">
        <v>1329.23</v>
      </c>
      <c r="N177" s="74">
        <v>8815</v>
      </c>
      <c r="O177" s="74">
        <v>-20.059999999999999</v>
      </c>
      <c r="P177" s="74">
        <v>8794.94</v>
      </c>
      <c r="Q177" s="74">
        <v>7713.78</v>
      </c>
      <c r="R177" s="74">
        <v>7713.78</v>
      </c>
      <c r="S177" s="74">
        <v>1081.1600000000001</v>
      </c>
      <c r="T177" s="74">
        <v>8715</v>
      </c>
      <c r="U177" s="74">
        <v>0</v>
      </c>
      <c r="V177" s="74">
        <v>8715</v>
      </c>
      <c r="W177" s="74">
        <v>5719.5</v>
      </c>
      <c r="X177" s="74">
        <v>5719.5</v>
      </c>
      <c r="Y177" s="74">
        <v>2995.5</v>
      </c>
      <c r="Z177" s="74">
        <v>32910</v>
      </c>
      <c r="AA177" s="74">
        <v>3008.5000000000005</v>
      </c>
      <c r="AB177" s="74">
        <v>35918.5</v>
      </c>
      <c r="AC177" s="74">
        <v>29213.34</v>
      </c>
      <c r="AD177" s="74">
        <v>29213.34</v>
      </c>
      <c r="AE177" s="74">
        <v>6705.16</v>
      </c>
    </row>
    <row r="178" spans="1:31" x14ac:dyDescent="0.25">
      <c r="A178" s="1" t="s">
        <v>554</v>
      </c>
      <c r="B178" s="74">
        <v>5750.09</v>
      </c>
      <c r="C178" s="74">
        <v>0</v>
      </c>
      <c r="D178" s="74">
        <v>5750.09</v>
      </c>
      <c r="E178" s="74">
        <v>5381</v>
      </c>
      <c r="F178" s="74">
        <v>5381</v>
      </c>
      <c r="G178" s="74">
        <v>369.09</v>
      </c>
      <c r="H178" s="74">
        <v>6453.72</v>
      </c>
      <c r="I178" s="73">
        <v>0</v>
      </c>
      <c r="J178" s="73">
        <v>6453.72</v>
      </c>
      <c r="K178" s="73">
        <v>6373.84</v>
      </c>
      <c r="L178" s="73">
        <v>6373.84</v>
      </c>
      <c r="M178" s="73">
        <v>79.88</v>
      </c>
      <c r="N178" s="74">
        <v>6791.06</v>
      </c>
      <c r="O178" s="74">
        <v>0</v>
      </c>
      <c r="P178" s="74">
        <v>6791.06</v>
      </c>
      <c r="Q178" s="74">
        <v>6417.44</v>
      </c>
      <c r="R178" s="74">
        <v>6417.44</v>
      </c>
      <c r="S178" s="74">
        <v>373.62</v>
      </c>
      <c r="T178" s="74">
        <v>7221.18</v>
      </c>
      <c r="U178" s="74">
        <v>0</v>
      </c>
      <c r="V178" s="74">
        <v>7221.18</v>
      </c>
      <c r="W178" s="74">
        <v>24764.29</v>
      </c>
      <c r="X178" s="74">
        <v>24764.29</v>
      </c>
      <c r="Y178" s="74">
        <v>-17543.11</v>
      </c>
      <c r="Z178" s="74">
        <v>26216.050000000003</v>
      </c>
      <c r="AA178" s="74">
        <v>0</v>
      </c>
      <c r="AB178" s="74">
        <v>26216.050000000003</v>
      </c>
      <c r="AC178" s="74">
        <v>42936.57</v>
      </c>
      <c r="AD178" s="74">
        <v>42936.57</v>
      </c>
      <c r="AE178" s="74">
        <v>-16720.52</v>
      </c>
    </row>
    <row r="179" spans="1:31" x14ac:dyDescent="0.25">
      <c r="A179" s="1" t="s">
        <v>553</v>
      </c>
      <c r="B179" s="74">
        <v>39949.85</v>
      </c>
      <c r="C179" s="74">
        <v>-1000</v>
      </c>
      <c r="D179" s="74">
        <v>38949.85</v>
      </c>
      <c r="E179" s="74">
        <v>27067.52</v>
      </c>
      <c r="F179" s="74">
        <v>27067.52</v>
      </c>
      <c r="G179" s="74">
        <v>11882.33</v>
      </c>
      <c r="H179" s="74">
        <v>35330</v>
      </c>
      <c r="I179" s="73">
        <v>-9265.89</v>
      </c>
      <c r="J179" s="73">
        <v>26064.11</v>
      </c>
      <c r="K179" s="73">
        <v>24540.27</v>
      </c>
      <c r="L179" s="73">
        <v>24540.27</v>
      </c>
      <c r="M179" s="73">
        <v>1523.84</v>
      </c>
      <c r="N179" s="74">
        <v>38037</v>
      </c>
      <c r="O179" s="74">
        <v>-5005.82</v>
      </c>
      <c r="P179" s="74">
        <v>33031.18</v>
      </c>
      <c r="Q179" s="74">
        <v>31096.2</v>
      </c>
      <c r="R179" s="74">
        <v>31096.2</v>
      </c>
      <c r="S179" s="74">
        <v>1934.98</v>
      </c>
      <c r="T179" s="74">
        <v>40722</v>
      </c>
      <c r="U179" s="74">
        <v>0</v>
      </c>
      <c r="V179" s="74">
        <v>40722</v>
      </c>
      <c r="W179" s="74">
        <v>37558.239999999998</v>
      </c>
      <c r="X179" s="74">
        <v>37558.239999999998</v>
      </c>
      <c r="Y179" s="74">
        <v>3163.76</v>
      </c>
      <c r="Z179" s="74">
        <v>154038.85</v>
      </c>
      <c r="AA179" s="74">
        <v>-15271.71</v>
      </c>
      <c r="AB179" s="74">
        <v>138767.14000000001</v>
      </c>
      <c r="AC179" s="74">
        <v>120262.23000000001</v>
      </c>
      <c r="AD179" s="74">
        <v>120262.23000000001</v>
      </c>
      <c r="AE179" s="74">
        <v>18504.91</v>
      </c>
    </row>
    <row r="180" spans="1:31" x14ac:dyDescent="0.25">
      <c r="A180" s="1" t="s">
        <v>552</v>
      </c>
      <c r="B180" s="74">
        <v>158942.46</v>
      </c>
      <c r="C180" s="74">
        <v>-2028.55</v>
      </c>
      <c r="D180" s="74">
        <v>156913.91</v>
      </c>
      <c r="E180" s="74">
        <v>156913.85999999999</v>
      </c>
      <c r="F180" s="74">
        <v>156913.85999999999</v>
      </c>
      <c r="G180" s="74">
        <v>0.05</v>
      </c>
      <c r="H180" s="74">
        <v>186248</v>
      </c>
      <c r="I180" s="73">
        <v>9265.8799999999992</v>
      </c>
      <c r="J180" s="73">
        <v>195513.88</v>
      </c>
      <c r="K180" s="73">
        <v>195513.88</v>
      </c>
      <c r="L180" s="73">
        <v>195513.88</v>
      </c>
      <c r="M180" s="73">
        <v>0</v>
      </c>
      <c r="N180" s="74">
        <v>195685.92</v>
      </c>
      <c r="O180" s="74">
        <v>5025.88</v>
      </c>
      <c r="P180" s="74">
        <v>200711.8</v>
      </c>
      <c r="Q180" s="74">
        <v>190383.26</v>
      </c>
      <c r="R180" s="74">
        <v>190383.26</v>
      </c>
      <c r="S180" s="74">
        <v>10328.540000000001</v>
      </c>
      <c r="T180" s="74">
        <v>208462.14</v>
      </c>
      <c r="U180" s="74">
        <v>0</v>
      </c>
      <c r="V180" s="74">
        <v>208462.14</v>
      </c>
      <c r="W180" s="74">
        <v>197720.06</v>
      </c>
      <c r="X180" s="74">
        <v>197720.06</v>
      </c>
      <c r="Y180" s="74">
        <v>10742.08</v>
      </c>
      <c r="Z180" s="74">
        <v>749338.52</v>
      </c>
      <c r="AA180" s="74">
        <v>12263.21</v>
      </c>
      <c r="AB180" s="74">
        <v>761601.7300000001</v>
      </c>
      <c r="AC180" s="74">
        <v>740531.06</v>
      </c>
      <c r="AD180" s="74">
        <v>740531.06</v>
      </c>
      <c r="AE180" s="74">
        <v>21070.67</v>
      </c>
    </row>
    <row r="181" spans="1:31" x14ac:dyDescent="0.25">
      <c r="A181" s="1" t="s">
        <v>551</v>
      </c>
      <c r="B181" s="74">
        <v>3700</v>
      </c>
      <c r="C181" s="74">
        <v>0</v>
      </c>
      <c r="D181" s="74">
        <v>3700</v>
      </c>
      <c r="E181" s="74">
        <v>1888.63</v>
      </c>
      <c r="F181" s="74">
        <v>1888.63</v>
      </c>
      <c r="G181" s="74">
        <v>1811.37</v>
      </c>
      <c r="H181" s="74">
        <v>4681</v>
      </c>
      <c r="I181" s="73">
        <v>-169.2</v>
      </c>
      <c r="J181" s="73">
        <v>4511.8</v>
      </c>
      <c r="K181" s="73">
        <v>700.63</v>
      </c>
      <c r="L181" s="73">
        <v>700.63</v>
      </c>
      <c r="M181" s="73">
        <v>3811.17</v>
      </c>
      <c r="N181" s="74">
        <v>4181</v>
      </c>
      <c r="O181" s="74">
        <v>-1263.5</v>
      </c>
      <c r="P181" s="74">
        <v>2917.5</v>
      </c>
      <c r="Q181" s="74">
        <v>479.84</v>
      </c>
      <c r="R181" s="74">
        <v>479.84</v>
      </c>
      <c r="S181" s="74">
        <v>2437.66</v>
      </c>
      <c r="T181" s="74">
        <v>2981</v>
      </c>
      <c r="U181" s="74">
        <v>0</v>
      </c>
      <c r="V181" s="74">
        <v>2981</v>
      </c>
      <c r="W181" s="74">
        <v>1013</v>
      </c>
      <c r="X181" s="74">
        <v>1013</v>
      </c>
      <c r="Y181" s="74">
        <v>1968</v>
      </c>
      <c r="Z181" s="74">
        <v>15543</v>
      </c>
      <c r="AA181" s="74">
        <v>-1432.7</v>
      </c>
      <c r="AB181" s="74">
        <v>14110.3</v>
      </c>
      <c r="AC181" s="74">
        <v>4082.1000000000004</v>
      </c>
      <c r="AD181" s="74">
        <v>4082.1000000000004</v>
      </c>
      <c r="AE181" s="74">
        <v>10028.200000000001</v>
      </c>
    </row>
    <row r="182" spans="1:31" x14ac:dyDescent="0.25">
      <c r="A182" s="1" t="s">
        <v>550</v>
      </c>
      <c r="B182" s="74">
        <v>660.1</v>
      </c>
      <c r="C182" s="74">
        <v>0</v>
      </c>
      <c r="D182" s="74">
        <v>660.1</v>
      </c>
      <c r="E182" s="74">
        <v>256.97000000000003</v>
      </c>
      <c r="F182" s="74">
        <v>256.97000000000003</v>
      </c>
      <c r="G182" s="74">
        <v>403.13</v>
      </c>
      <c r="H182" s="74">
        <v>211.71</v>
      </c>
      <c r="I182" s="73">
        <v>0</v>
      </c>
      <c r="J182" s="73">
        <v>211.71</v>
      </c>
      <c r="K182" s="73">
        <v>589.49</v>
      </c>
      <c r="L182" s="73">
        <v>589.49</v>
      </c>
      <c r="M182" s="73">
        <v>-377.78</v>
      </c>
      <c r="N182" s="74">
        <v>204.43</v>
      </c>
      <c r="O182" s="74">
        <v>0</v>
      </c>
      <c r="P182" s="74">
        <v>204.43</v>
      </c>
      <c r="Q182" s="74">
        <v>103.24</v>
      </c>
      <c r="R182" s="74">
        <v>103.24</v>
      </c>
      <c r="S182" s="74">
        <v>101.19</v>
      </c>
      <c r="T182" s="74">
        <v>133.63999999999999</v>
      </c>
      <c r="U182" s="74">
        <v>0</v>
      </c>
      <c r="V182" s="74">
        <v>133.63999999999999</v>
      </c>
      <c r="W182" s="74">
        <v>3893.64</v>
      </c>
      <c r="X182" s="74">
        <v>3893.64</v>
      </c>
      <c r="Y182" s="74">
        <v>-3760</v>
      </c>
      <c r="Z182" s="74">
        <v>1209.8800000000001</v>
      </c>
      <c r="AA182" s="74">
        <v>0</v>
      </c>
      <c r="AB182" s="74">
        <v>1209.8800000000001</v>
      </c>
      <c r="AC182" s="74">
        <v>4843.34</v>
      </c>
      <c r="AD182" s="74">
        <v>4843.34</v>
      </c>
      <c r="AE182" s="74">
        <v>-3633.46</v>
      </c>
    </row>
    <row r="183" spans="1:31" x14ac:dyDescent="0.25">
      <c r="A183" s="1" t="s">
        <v>549</v>
      </c>
      <c r="B183" s="74">
        <v>19875</v>
      </c>
      <c r="C183" s="74">
        <v>0</v>
      </c>
      <c r="D183" s="74">
        <v>19875</v>
      </c>
      <c r="E183" s="74">
        <v>7288.82</v>
      </c>
      <c r="F183" s="74">
        <v>7288.82</v>
      </c>
      <c r="G183" s="74">
        <v>12586.18</v>
      </c>
      <c r="H183" s="74">
        <v>2880</v>
      </c>
      <c r="I183" s="73">
        <v>169.2</v>
      </c>
      <c r="J183" s="73">
        <v>3049.2</v>
      </c>
      <c r="K183" s="73">
        <v>1356</v>
      </c>
      <c r="L183" s="73">
        <v>1356</v>
      </c>
      <c r="M183" s="73">
        <v>1693.2</v>
      </c>
      <c r="N183" s="74">
        <v>3120</v>
      </c>
      <c r="O183" s="74">
        <v>1263.5</v>
      </c>
      <c r="P183" s="74">
        <v>4383.5</v>
      </c>
      <c r="Q183" s="74">
        <v>3207</v>
      </c>
      <c r="R183" s="74">
        <v>3207</v>
      </c>
      <c r="S183" s="74">
        <v>1176.5</v>
      </c>
      <c r="T183" s="74">
        <v>1792</v>
      </c>
      <c r="U183" s="74">
        <v>0</v>
      </c>
      <c r="V183" s="74">
        <v>1792</v>
      </c>
      <c r="W183" s="74">
        <v>0</v>
      </c>
      <c r="X183" s="74">
        <v>0</v>
      </c>
      <c r="Y183" s="74">
        <v>1792</v>
      </c>
      <c r="Z183" s="74">
        <v>27667</v>
      </c>
      <c r="AA183" s="74">
        <v>1432.7</v>
      </c>
      <c r="AB183" s="74">
        <v>29099.7</v>
      </c>
      <c r="AC183" s="74">
        <v>11851.82</v>
      </c>
      <c r="AD183" s="74">
        <v>11851.82</v>
      </c>
      <c r="AE183" s="74">
        <v>17247.88</v>
      </c>
    </row>
    <row r="184" spans="1:31" x14ac:dyDescent="0.25">
      <c r="A184" s="1" t="s">
        <v>548</v>
      </c>
      <c r="B184" s="74">
        <v>1720</v>
      </c>
      <c r="C184" s="74">
        <v>0</v>
      </c>
      <c r="D184" s="74">
        <v>1720</v>
      </c>
      <c r="E184" s="74">
        <v>1445.05</v>
      </c>
      <c r="F184" s="74">
        <v>1445.05</v>
      </c>
      <c r="G184" s="74">
        <v>274.95</v>
      </c>
      <c r="H184" s="74">
        <v>1210</v>
      </c>
      <c r="I184" s="73">
        <v>0</v>
      </c>
      <c r="J184" s="73">
        <v>1210</v>
      </c>
      <c r="K184" s="73">
        <v>1087.3699999999999</v>
      </c>
      <c r="L184" s="73">
        <v>1087.3699999999999</v>
      </c>
      <c r="M184" s="73">
        <v>122.63</v>
      </c>
      <c r="N184" s="74">
        <v>1200</v>
      </c>
      <c r="O184" s="74">
        <v>0</v>
      </c>
      <c r="P184" s="74">
        <v>1200</v>
      </c>
      <c r="Q184" s="74">
        <v>985.57</v>
      </c>
      <c r="R184" s="74">
        <v>985.57</v>
      </c>
      <c r="S184" s="74">
        <v>214.43</v>
      </c>
      <c r="T184" s="74">
        <v>1200</v>
      </c>
      <c r="U184" s="74">
        <v>0</v>
      </c>
      <c r="V184" s="74">
        <v>1200</v>
      </c>
      <c r="W184" s="74">
        <v>857.85</v>
      </c>
      <c r="X184" s="74">
        <v>857.85</v>
      </c>
      <c r="Y184" s="74">
        <v>342.15</v>
      </c>
      <c r="Z184" s="74">
        <v>5330</v>
      </c>
      <c r="AA184" s="74">
        <v>0</v>
      </c>
      <c r="AB184" s="74">
        <v>5330</v>
      </c>
      <c r="AC184" s="74">
        <v>4375.84</v>
      </c>
      <c r="AD184" s="74">
        <v>4375.84</v>
      </c>
      <c r="AE184" s="74">
        <v>954.16</v>
      </c>
    </row>
    <row r="185" spans="1:31" x14ac:dyDescent="0.25">
      <c r="A185" s="1" t="s">
        <v>547</v>
      </c>
      <c r="B185" s="74">
        <v>302.18</v>
      </c>
      <c r="C185" s="74">
        <v>0</v>
      </c>
      <c r="D185" s="74">
        <v>302.18</v>
      </c>
      <c r="E185" s="74">
        <v>2903.97</v>
      </c>
      <c r="F185" s="74">
        <v>2903.97</v>
      </c>
      <c r="G185" s="74">
        <v>-2601.79</v>
      </c>
      <c r="H185" s="74">
        <v>265.72000000000003</v>
      </c>
      <c r="I185" s="73">
        <v>0</v>
      </c>
      <c r="J185" s="73">
        <v>265.72000000000003</v>
      </c>
      <c r="K185" s="73">
        <v>2435.56</v>
      </c>
      <c r="L185" s="73">
        <v>2435.56</v>
      </c>
      <c r="M185" s="73">
        <v>-2169.84</v>
      </c>
      <c r="N185" s="74">
        <v>284.76</v>
      </c>
      <c r="O185" s="74">
        <v>0</v>
      </c>
      <c r="P185" s="74">
        <v>284.76</v>
      </c>
      <c r="Q185" s="74">
        <v>212.14</v>
      </c>
      <c r="R185" s="74">
        <v>212.14</v>
      </c>
      <c r="S185" s="74">
        <v>72.62</v>
      </c>
      <c r="T185" s="74">
        <v>275.52</v>
      </c>
      <c r="U185" s="74">
        <v>0</v>
      </c>
      <c r="V185" s="74">
        <v>275.52</v>
      </c>
      <c r="W185" s="74">
        <v>3947.67</v>
      </c>
      <c r="X185" s="74">
        <v>3947.67</v>
      </c>
      <c r="Y185" s="74">
        <v>-3672.15</v>
      </c>
      <c r="Z185" s="74">
        <v>1128.18</v>
      </c>
      <c r="AA185" s="74">
        <v>0</v>
      </c>
      <c r="AB185" s="74">
        <v>1128.18</v>
      </c>
      <c r="AC185" s="74">
        <v>9499.34</v>
      </c>
      <c r="AD185" s="74">
        <v>9499.34</v>
      </c>
      <c r="AE185" s="74">
        <v>-8371.16</v>
      </c>
    </row>
    <row r="186" spans="1:31" x14ac:dyDescent="0.25">
      <c r="A186" s="1" t="s">
        <v>546</v>
      </c>
      <c r="B186" s="74">
        <v>9072</v>
      </c>
      <c r="C186" s="74">
        <v>0</v>
      </c>
      <c r="D186" s="74">
        <v>9072</v>
      </c>
      <c r="E186" s="74">
        <v>6197</v>
      </c>
      <c r="F186" s="74">
        <v>6197</v>
      </c>
      <c r="G186" s="74">
        <v>2875</v>
      </c>
      <c r="H186" s="74">
        <v>8280</v>
      </c>
      <c r="I186" s="73">
        <v>0</v>
      </c>
      <c r="J186" s="73">
        <v>8280</v>
      </c>
      <c r="K186" s="73">
        <v>4522</v>
      </c>
      <c r="L186" s="73">
        <v>4522</v>
      </c>
      <c r="M186" s="73">
        <v>3758</v>
      </c>
      <c r="N186" s="74">
        <v>8970</v>
      </c>
      <c r="O186" s="74">
        <v>0</v>
      </c>
      <c r="P186" s="74">
        <v>8970</v>
      </c>
      <c r="Q186" s="74">
        <v>6591</v>
      </c>
      <c r="R186" s="74">
        <v>6591</v>
      </c>
      <c r="S186" s="74">
        <v>2379</v>
      </c>
      <c r="T186" s="74">
        <v>8640</v>
      </c>
      <c r="U186" s="74">
        <v>0</v>
      </c>
      <c r="V186" s="74">
        <v>8640</v>
      </c>
      <c r="W186" s="74">
        <v>5310</v>
      </c>
      <c r="X186" s="74">
        <v>5310</v>
      </c>
      <c r="Y186" s="74">
        <v>3330</v>
      </c>
      <c r="Z186" s="74">
        <v>34962</v>
      </c>
      <c r="AA186" s="74">
        <v>0</v>
      </c>
      <c r="AB186" s="74">
        <v>34962</v>
      </c>
      <c r="AC186" s="74">
        <v>22620</v>
      </c>
      <c r="AD186" s="74">
        <v>22620</v>
      </c>
      <c r="AE186" s="74">
        <v>12342</v>
      </c>
    </row>
    <row r="187" spans="1:31" x14ac:dyDescent="0.25">
      <c r="A187" s="1" t="s">
        <v>545</v>
      </c>
      <c r="B187" s="74">
        <v>31850</v>
      </c>
      <c r="C187" s="74">
        <v>2687.86</v>
      </c>
      <c r="D187" s="74">
        <v>34537.86</v>
      </c>
      <c r="E187" s="74">
        <v>30653.919999999998</v>
      </c>
      <c r="F187" s="74">
        <v>30653.919999999998</v>
      </c>
      <c r="G187" s="74">
        <v>3883.94</v>
      </c>
      <c r="H187" s="74">
        <v>29000</v>
      </c>
      <c r="I187" s="73">
        <v>0</v>
      </c>
      <c r="J187" s="73">
        <v>29000</v>
      </c>
      <c r="K187" s="73">
        <v>24503.94</v>
      </c>
      <c r="L187" s="73">
        <v>24503.94</v>
      </c>
      <c r="M187" s="73">
        <v>4496.0600000000004</v>
      </c>
      <c r="N187" s="74">
        <v>28500</v>
      </c>
      <c r="O187" s="74">
        <v>0</v>
      </c>
      <c r="P187" s="74">
        <v>28500</v>
      </c>
      <c r="Q187" s="74">
        <v>28191.06</v>
      </c>
      <c r="R187" s="74">
        <v>28191.06</v>
      </c>
      <c r="S187" s="74">
        <v>308.94</v>
      </c>
      <c r="T187" s="74">
        <v>26500</v>
      </c>
      <c r="U187" s="74">
        <v>-1547</v>
      </c>
      <c r="V187" s="74">
        <v>24953</v>
      </c>
      <c r="W187" s="74">
        <v>24513.71</v>
      </c>
      <c r="X187" s="74">
        <v>24513.71</v>
      </c>
      <c r="Y187" s="74">
        <v>439.29</v>
      </c>
      <c r="Z187" s="74">
        <v>115850</v>
      </c>
      <c r="AA187" s="74">
        <v>1140.8600000000001</v>
      </c>
      <c r="AB187" s="74">
        <v>116990.86</v>
      </c>
      <c r="AC187" s="74">
        <v>107862.63</v>
      </c>
      <c r="AD187" s="74">
        <v>107862.63</v>
      </c>
      <c r="AE187" s="74">
        <v>9128.2300000000014</v>
      </c>
    </row>
    <row r="188" spans="1:31" x14ac:dyDescent="0.25">
      <c r="A188" s="1" t="s">
        <v>544</v>
      </c>
      <c r="B188" s="74">
        <v>2119.6</v>
      </c>
      <c r="C188" s="74">
        <v>0</v>
      </c>
      <c r="D188" s="74">
        <v>2119.6</v>
      </c>
      <c r="E188" s="74">
        <v>2017.53</v>
      </c>
      <c r="F188" s="74">
        <v>2017.53</v>
      </c>
      <c r="G188" s="74">
        <v>102.07</v>
      </c>
      <c r="H188" s="74">
        <v>2150.4</v>
      </c>
      <c r="I188" s="73">
        <v>0</v>
      </c>
      <c r="J188" s="73">
        <v>2150.4</v>
      </c>
      <c r="K188" s="73">
        <v>5562.06</v>
      </c>
      <c r="L188" s="73">
        <v>5562.06</v>
      </c>
      <c r="M188" s="73">
        <v>-3411.66</v>
      </c>
      <c r="N188" s="74">
        <v>2247</v>
      </c>
      <c r="O188" s="74">
        <v>0</v>
      </c>
      <c r="P188" s="74">
        <v>2247</v>
      </c>
      <c r="Q188" s="74">
        <v>2193.11</v>
      </c>
      <c r="R188" s="74">
        <v>2193.11</v>
      </c>
      <c r="S188" s="74">
        <v>53.89</v>
      </c>
      <c r="T188" s="74">
        <v>2301.6</v>
      </c>
      <c r="U188" s="74">
        <v>0</v>
      </c>
      <c r="V188" s="74">
        <v>2301.6</v>
      </c>
      <c r="W188" s="74">
        <v>2317.44</v>
      </c>
      <c r="X188" s="74">
        <v>2317.44</v>
      </c>
      <c r="Y188" s="74">
        <v>-15.84</v>
      </c>
      <c r="Z188" s="74">
        <v>8818.6</v>
      </c>
      <c r="AA188" s="74">
        <v>0</v>
      </c>
      <c r="AB188" s="74">
        <v>8818.6</v>
      </c>
      <c r="AC188" s="74">
        <v>12090.140000000001</v>
      </c>
      <c r="AD188" s="74">
        <v>12090.140000000001</v>
      </c>
      <c r="AE188" s="74">
        <v>-3271.54</v>
      </c>
    </row>
    <row r="189" spans="1:31" x14ac:dyDescent="0.25">
      <c r="A189" s="1" t="s">
        <v>543</v>
      </c>
      <c r="B189" s="74">
        <v>43850</v>
      </c>
      <c r="C189" s="74">
        <v>-2372.56</v>
      </c>
      <c r="D189" s="74">
        <v>41477.440000000002</v>
      </c>
      <c r="E189" s="74">
        <v>41400.25</v>
      </c>
      <c r="F189" s="74">
        <v>41400.25</v>
      </c>
      <c r="G189" s="74">
        <v>77.19</v>
      </c>
      <c r="H189" s="74">
        <v>47800</v>
      </c>
      <c r="I189" s="73">
        <v>0</v>
      </c>
      <c r="J189" s="73">
        <v>47800</v>
      </c>
      <c r="K189" s="73">
        <v>39160.75</v>
      </c>
      <c r="L189" s="73">
        <v>39160.75</v>
      </c>
      <c r="M189" s="73">
        <v>8639.25</v>
      </c>
      <c r="N189" s="74">
        <v>51750</v>
      </c>
      <c r="O189" s="74">
        <v>0</v>
      </c>
      <c r="P189" s="74">
        <v>51750</v>
      </c>
      <c r="Q189" s="74">
        <v>50133.75</v>
      </c>
      <c r="R189" s="74">
        <v>50133.75</v>
      </c>
      <c r="S189" s="74">
        <v>1616.25</v>
      </c>
      <c r="T189" s="74">
        <v>55700</v>
      </c>
      <c r="U189" s="74">
        <v>1547</v>
      </c>
      <c r="V189" s="74">
        <v>57247</v>
      </c>
      <c r="W189" s="74">
        <v>58248</v>
      </c>
      <c r="X189" s="74">
        <v>58248</v>
      </c>
      <c r="Y189" s="74">
        <v>-1001</v>
      </c>
      <c r="Z189" s="74">
        <v>199100</v>
      </c>
      <c r="AA189" s="74">
        <v>-825.56</v>
      </c>
      <c r="AB189" s="74">
        <v>198274.44</v>
      </c>
      <c r="AC189" s="74">
        <v>188942.75</v>
      </c>
      <c r="AD189" s="74">
        <v>188942.75</v>
      </c>
      <c r="AE189" s="74">
        <v>9331.69</v>
      </c>
    </row>
    <row r="190" spans="1:31" x14ac:dyDescent="0.25">
      <c r="A190" s="1" t="s">
        <v>542</v>
      </c>
      <c r="B190" s="74">
        <v>21100</v>
      </c>
      <c r="C190" s="74">
        <v>-839.63</v>
      </c>
      <c r="D190" s="74">
        <v>20260.37</v>
      </c>
      <c r="E190" s="74">
        <v>6567.62</v>
      </c>
      <c r="F190" s="74">
        <v>6567.62</v>
      </c>
      <c r="G190" s="74">
        <v>13692.75</v>
      </c>
      <c r="H190" s="74">
        <v>20100</v>
      </c>
      <c r="I190" s="73">
        <v>4823.95</v>
      </c>
      <c r="J190" s="73">
        <v>24923.95</v>
      </c>
      <c r="K190" s="73">
        <v>13418.73</v>
      </c>
      <c r="L190" s="73">
        <v>13418.73</v>
      </c>
      <c r="M190" s="73">
        <v>11505.22</v>
      </c>
      <c r="N190" s="74">
        <v>16500</v>
      </c>
      <c r="O190" s="74">
        <v>0</v>
      </c>
      <c r="P190" s="74">
        <v>16500</v>
      </c>
      <c r="Q190" s="74">
        <v>15998.58</v>
      </c>
      <c r="R190" s="74">
        <v>15998.58</v>
      </c>
      <c r="S190" s="74">
        <v>501.42</v>
      </c>
      <c r="T190" s="74">
        <v>15500</v>
      </c>
      <c r="U190" s="74">
        <v>0</v>
      </c>
      <c r="V190" s="74">
        <v>15500</v>
      </c>
      <c r="W190" s="74">
        <v>15306.31</v>
      </c>
      <c r="X190" s="74">
        <v>15306.31</v>
      </c>
      <c r="Y190" s="74">
        <v>193.69</v>
      </c>
      <c r="Z190" s="74">
        <v>73200</v>
      </c>
      <c r="AA190" s="74">
        <v>3984.3199999999997</v>
      </c>
      <c r="AB190" s="74">
        <v>77184.320000000007</v>
      </c>
      <c r="AC190" s="74">
        <v>51291.24</v>
      </c>
      <c r="AD190" s="74">
        <v>51291.24</v>
      </c>
      <c r="AE190" s="74">
        <v>25893.079999999998</v>
      </c>
    </row>
    <row r="191" spans="1:31" x14ac:dyDescent="0.25">
      <c r="A191" s="1" t="s">
        <v>541</v>
      </c>
      <c r="B191" s="74">
        <v>4554.6499999999996</v>
      </c>
      <c r="C191" s="74">
        <v>0</v>
      </c>
      <c r="D191" s="74">
        <v>4554.6499999999996</v>
      </c>
      <c r="E191" s="74">
        <v>4171.22</v>
      </c>
      <c r="F191" s="74">
        <v>4171.22</v>
      </c>
      <c r="G191" s="74">
        <v>383.43</v>
      </c>
      <c r="H191" s="74">
        <v>4526.6499999999996</v>
      </c>
      <c r="I191" s="73">
        <v>0</v>
      </c>
      <c r="J191" s="73">
        <v>4526.6499999999996</v>
      </c>
      <c r="K191" s="73">
        <v>4482.84</v>
      </c>
      <c r="L191" s="73">
        <v>4482.84</v>
      </c>
      <c r="M191" s="73">
        <v>43.81</v>
      </c>
      <c r="N191" s="74">
        <v>4814.16</v>
      </c>
      <c r="O191" s="74">
        <v>0</v>
      </c>
      <c r="P191" s="74">
        <v>4814.16</v>
      </c>
      <c r="Q191" s="74">
        <v>38589.08</v>
      </c>
      <c r="R191" s="74">
        <v>38589.08</v>
      </c>
      <c r="S191" s="74">
        <v>-33774.92</v>
      </c>
      <c r="T191" s="74">
        <v>4250.1000000000004</v>
      </c>
      <c r="U191" s="74">
        <v>0</v>
      </c>
      <c r="V191" s="74">
        <v>4250.1000000000004</v>
      </c>
      <c r="W191" s="74">
        <v>8064.47</v>
      </c>
      <c r="X191" s="74">
        <v>8064.47</v>
      </c>
      <c r="Y191" s="74">
        <v>-3814.37</v>
      </c>
      <c r="Z191" s="74">
        <v>18145.559999999998</v>
      </c>
      <c r="AA191" s="74">
        <v>0</v>
      </c>
      <c r="AB191" s="74">
        <v>18145.559999999998</v>
      </c>
      <c r="AC191" s="74">
        <v>55307.61</v>
      </c>
      <c r="AD191" s="74">
        <v>55307.61</v>
      </c>
      <c r="AE191" s="74">
        <v>-37162.050000000003</v>
      </c>
    </row>
    <row r="192" spans="1:31" x14ac:dyDescent="0.25">
      <c r="A192" s="1" t="s">
        <v>540</v>
      </c>
      <c r="B192" s="74">
        <v>7840</v>
      </c>
      <c r="C192" s="74">
        <v>1813</v>
      </c>
      <c r="D192" s="74">
        <v>9653</v>
      </c>
      <c r="E192" s="74">
        <v>9653</v>
      </c>
      <c r="F192" s="74">
        <v>9653</v>
      </c>
      <c r="G192" s="74">
        <v>0</v>
      </c>
      <c r="H192" s="74">
        <v>7840</v>
      </c>
      <c r="I192" s="73">
        <v>-4824.08</v>
      </c>
      <c r="J192" s="73">
        <v>3015.92</v>
      </c>
      <c r="K192" s="73">
        <v>1806</v>
      </c>
      <c r="L192" s="73">
        <v>1806</v>
      </c>
      <c r="M192" s="73">
        <v>1209.92</v>
      </c>
      <c r="N192" s="74">
        <v>7840</v>
      </c>
      <c r="O192" s="74">
        <v>0</v>
      </c>
      <c r="P192" s="74">
        <v>7840</v>
      </c>
      <c r="Q192" s="74">
        <v>7632</v>
      </c>
      <c r="R192" s="74">
        <v>7632</v>
      </c>
      <c r="S192" s="74">
        <v>208</v>
      </c>
      <c r="Z192" s="74">
        <v>23520</v>
      </c>
      <c r="AA192" s="74">
        <v>-3011.08</v>
      </c>
      <c r="AB192" s="74">
        <v>20508.919999999998</v>
      </c>
      <c r="AC192" s="74">
        <v>19091</v>
      </c>
      <c r="AD192" s="74">
        <v>19091</v>
      </c>
      <c r="AE192" s="74">
        <v>1417.92</v>
      </c>
    </row>
    <row r="193" spans="1:31" x14ac:dyDescent="0.25">
      <c r="A193" s="1" t="s">
        <v>539</v>
      </c>
      <c r="B193" s="74">
        <v>133726.14000000001</v>
      </c>
      <c r="C193" s="74">
        <v>-973.37</v>
      </c>
      <c r="D193" s="74">
        <v>132752.76999999999</v>
      </c>
      <c r="E193" s="74">
        <v>132752.70000000001</v>
      </c>
      <c r="F193" s="74">
        <v>132752.70000000001</v>
      </c>
      <c r="G193" s="74">
        <v>7.0000000000000007E-2</v>
      </c>
      <c r="H193" s="74">
        <v>133725.99</v>
      </c>
      <c r="I193" s="73">
        <v>0.13</v>
      </c>
      <c r="J193" s="73">
        <v>133726.12</v>
      </c>
      <c r="K193" s="73">
        <v>101665.94</v>
      </c>
      <c r="L193" s="73">
        <v>101665.94</v>
      </c>
      <c r="M193" s="73">
        <v>32060.18</v>
      </c>
      <c r="N193" s="74">
        <v>147594.42000000001</v>
      </c>
      <c r="O193" s="74">
        <v>0</v>
      </c>
      <c r="P193" s="74">
        <v>147594.42000000001</v>
      </c>
      <c r="Q193" s="74">
        <v>112826.14</v>
      </c>
      <c r="R193" s="74">
        <v>112826.14</v>
      </c>
      <c r="S193" s="74">
        <v>34768.28</v>
      </c>
      <c r="T193" s="74">
        <v>136289.24</v>
      </c>
      <c r="U193" s="74">
        <v>0</v>
      </c>
      <c r="V193" s="74">
        <v>136289.24</v>
      </c>
      <c r="W193" s="74">
        <v>132535.78</v>
      </c>
      <c r="X193" s="74">
        <v>132535.78</v>
      </c>
      <c r="Y193" s="74">
        <v>3753.46</v>
      </c>
      <c r="Z193" s="74">
        <v>551335.79</v>
      </c>
      <c r="AA193" s="74">
        <v>-973.24</v>
      </c>
      <c r="AB193" s="74">
        <v>550362.55000000005</v>
      </c>
      <c r="AC193" s="74">
        <v>479780.56000000006</v>
      </c>
      <c r="AD193" s="74">
        <v>479780.56000000006</v>
      </c>
      <c r="AE193" s="74">
        <v>70581.990000000005</v>
      </c>
    </row>
    <row r="194" spans="1:31" x14ac:dyDescent="0.25">
      <c r="A194" s="1" t="s">
        <v>538</v>
      </c>
      <c r="B194" s="74">
        <v>30000</v>
      </c>
      <c r="C194" s="74">
        <v>31000</v>
      </c>
      <c r="D194" s="74">
        <v>61000</v>
      </c>
      <c r="E194" s="74">
        <v>53620.13</v>
      </c>
      <c r="F194" s="74">
        <v>53620.13</v>
      </c>
      <c r="G194" s="74">
        <v>7379.87</v>
      </c>
      <c r="H194" s="74">
        <v>80000</v>
      </c>
      <c r="I194" s="73">
        <v>0</v>
      </c>
      <c r="J194" s="73">
        <v>80000</v>
      </c>
      <c r="K194" s="73">
        <v>67962.89</v>
      </c>
      <c r="L194" s="73">
        <v>67962.89</v>
      </c>
      <c r="M194" s="73">
        <v>12037.11</v>
      </c>
      <c r="N194" s="74">
        <v>70000</v>
      </c>
      <c r="O194" s="74">
        <v>0</v>
      </c>
      <c r="P194" s="74">
        <v>70000</v>
      </c>
      <c r="Q194" s="74">
        <v>65381.919999999998</v>
      </c>
      <c r="R194" s="74">
        <v>65381.919999999998</v>
      </c>
      <c r="S194" s="74">
        <v>4618.08</v>
      </c>
      <c r="T194" s="74">
        <v>50000</v>
      </c>
      <c r="U194" s="74">
        <v>0</v>
      </c>
      <c r="V194" s="74">
        <v>50000</v>
      </c>
      <c r="W194" s="74">
        <v>35994.92</v>
      </c>
      <c r="X194" s="74">
        <v>35994.92</v>
      </c>
      <c r="Y194" s="74">
        <v>14005.08</v>
      </c>
      <c r="Z194" s="74">
        <v>230000</v>
      </c>
      <c r="AA194" s="74">
        <v>31000</v>
      </c>
      <c r="AB194" s="74">
        <v>261000</v>
      </c>
      <c r="AC194" s="74">
        <v>222959.86</v>
      </c>
      <c r="AD194" s="74">
        <v>222959.86</v>
      </c>
      <c r="AE194" s="74">
        <v>38040.14</v>
      </c>
    </row>
    <row r="195" spans="1:31" x14ac:dyDescent="0.25">
      <c r="A195" s="1" t="s">
        <v>537</v>
      </c>
      <c r="B195" s="74">
        <v>840</v>
      </c>
      <c r="C195" s="74">
        <v>862.28</v>
      </c>
      <c r="D195" s="74">
        <v>1702.28</v>
      </c>
      <c r="E195" s="74">
        <v>1501.37</v>
      </c>
      <c r="F195" s="74">
        <v>1501.37</v>
      </c>
      <c r="G195" s="74">
        <v>200.91</v>
      </c>
      <c r="H195" s="74">
        <v>2240</v>
      </c>
      <c r="I195" s="73">
        <v>0</v>
      </c>
      <c r="J195" s="73">
        <v>2240</v>
      </c>
      <c r="K195" s="73">
        <v>1902.96</v>
      </c>
      <c r="L195" s="73">
        <v>1902.96</v>
      </c>
      <c r="M195" s="73">
        <v>337.04</v>
      </c>
      <c r="N195" s="74">
        <v>1960</v>
      </c>
      <c r="O195" s="74">
        <v>0</v>
      </c>
      <c r="P195" s="74">
        <v>1960</v>
      </c>
      <c r="Q195" s="74">
        <v>1830.68</v>
      </c>
      <c r="R195" s="74">
        <v>1830.68</v>
      </c>
      <c r="S195" s="74">
        <v>129.32</v>
      </c>
      <c r="T195" s="74">
        <v>1400</v>
      </c>
      <c r="U195" s="74">
        <v>0</v>
      </c>
      <c r="V195" s="74">
        <v>1400</v>
      </c>
      <c r="W195" s="74">
        <v>15434.19</v>
      </c>
      <c r="X195" s="74">
        <v>15434.19</v>
      </c>
      <c r="Y195" s="74">
        <v>-14034.19</v>
      </c>
      <c r="Z195" s="74">
        <v>6440</v>
      </c>
      <c r="AA195" s="74">
        <v>862.28</v>
      </c>
      <c r="AB195" s="74">
        <v>7302.28</v>
      </c>
      <c r="AC195" s="74">
        <v>20669.2</v>
      </c>
      <c r="AD195" s="74">
        <v>20669.2</v>
      </c>
      <c r="AE195" s="74">
        <v>-13366.92</v>
      </c>
    </row>
    <row r="196" spans="1:31" x14ac:dyDescent="0.25">
      <c r="A196" s="1" t="s">
        <v>536</v>
      </c>
      <c r="B196" s="74">
        <v>2000</v>
      </c>
      <c r="C196" s="74">
        <v>0</v>
      </c>
      <c r="D196" s="74">
        <v>2000</v>
      </c>
      <c r="E196" s="74">
        <v>0</v>
      </c>
      <c r="F196" s="74">
        <v>0</v>
      </c>
      <c r="G196" s="74">
        <v>2000</v>
      </c>
      <c r="H196" s="74">
        <v>1500</v>
      </c>
      <c r="I196" s="73">
        <v>0</v>
      </c>
      <c r="J196" s="73">
        <v>1500</v>
      </c>
      <c r="K196" s="73">
        <v>0</v>
      </c>
      <c r="L196" s="73">
        <v>0</v>
      </c>
      <c r="M196" s="73">
        <v>1500</v>
      </c>
      <c r="N196" s="74">
        <v>750</v>
      </c>
      <c r="O196" s="74">
        <v>0</v>
      </c>
      <c r="P196" s="74">
        <v>750</v>
      </c>
      <c r="Q196" s="74">
        <v>714.82</v>
      </c>
      <c r="R196" s="74">
        <v>714.82</v>
      </c>
      <c r="S196" s="74">
        <v>35.18</v>
      </c>
      <c r="T196" s="74">
        <v>750</v>
      </c>
      <c r="U196" s="74">
        <v>0</v>
      </c>
      <c r="V196" s="74">
        <v>750</v>
      </c>
      <c r="W196" s="74">
        <v>0</v>
      </c>
      <c r="X196" s="74">
        <v>0</v>
      </c>
      <c r="Y196" s="74">
        <v>750</v>
      </c>
      <c r="Z196" s="74">
        <v>5000</v>
      </c>
      <c r="AA196" s="74">
        <v>0</v>
      </c>
      <c r="AB196" s="74">
        <v>5000</v>
      </c>
      <c r="AC196" s="74">
        <v>714.82</v>
      </c>
      <c r="AD196" s="74">
        <v>714.82</v>
      </c>
      <c r="AE196" s="74">
        <v>4285.18</v>
      </c>
    </row>
    <row r="197" spans="1:31" x14ac:dyDescent="0.25">
      <c r="A197" s="1" t="s">
        <v>535</v>
      </c>
      <c r="B197" s="74">
        <v>56</v>
      </c>
      <c r="C197" s="74">
        <v>0</v>
      </c>
      <c r="D197" s="74">
        <v>56</v>
      </c>
      <c r="E197" s="74">
        <v>0</v>
      </c>
      <c r="F197" s="74">
        <v>0</v>
      </c>
      <c r="G197" s="74">
        <v>56</v>
      </c>
      <c r="H197" s="74">
        <v>42</v>
      </c>
      <c r="I197" s="73">
        <v>0</v>
      </c>
      <c r="J197" s="73">
        <v>42</v>
      </c>
      <c r="K197" s="73">
        <v>0</v>
      </c>
      <c r="L197" s="73">
        <v>0</v>
      </c>
      <c r="M197" s="73">
        <v>42</v>
      </c>
      <c r="N197" s="74">
        <v>21</v>
      </c>
      <c r="O197" s="74">
        <v>0</v>
      </c>
      <c r="P197" s="74">
        <v>21</v>
      </c>
      <c r="Q197" s="74">
        <v>20.010000000000002</v>
      </c>
      <c r="R197" s="74">
        <v>20.010000000000002</v>
      </c>
      <c r="S197" s="74">
        <v>0.99</v>
      </c>
      <c r="T197" s="74">
        <v>21</v>
      </c>
      <c r="U197" s="74">
        <v>0</v>
      </c>
      <c r="V197" s="74">
        <v>21</v>
      </c>
      <c r="W197" s="74">
        <v>771</v>
      </c>
      <c r="X197" s="74">
        <v>771</v>
      </c>
      <c r="Y197" s="74">
        <v>-750</v>
      </c>
      <c r="Z197" s="74">
        <v>140</v>
      </c>
      <c r="AA197" s="74">
        <v>0</v>
      </c>
      <c r="AB197" s="74">
        <v>140</v>
      </c>
      <c r="AC197" s="74">
        <v>791.01</v>
      </c>
      <c r="AD197" s="74">
        <v>791.01</v>
      </c>
      <c r="AE197" s="74">
        <v>-651.01</v>
      </c>
    </row>
    <row r="198" spans="1:31" x14ac:dyDescent="0.25">
      <c r="A198" s="1" t="s">
        <v>534</v>
      </c>
      <c r="B198" s="74">
        <v>63000</v>
      </c>
      <c r="C198" s="74">
        <v>0</v>
      </c>
      <c r="D198" s="74">
        <v>63000</v>
      </c>
      <c r="E198" s="74">
        <v>47342.15</v>
      </c>
      <c r="F198" s="74">
        <v>47342.15</v>
      </c>
      <c r="G198" s="74">
        <v>15657.85</v>
      </c>
      <c r="H198" s="74">
        <v>45000</v>
      </c>
      <c r="I198" s="73">
        <v>0</v>
      </c>
      <c r="J198" s="73">
        <v>45000</v>
      </c>
      <c r="K198" s="73">
        <v>39050.42</v>
      </c>
      <c r="L198" s="73">
        <v>39050.42</v>
      </c>
      <c r="M198" s="73">
        <v>5949.58</v>
      </c>
      <c r="N198" s="74">
        <v>45000</v>
      </c>
      <c r="O198" s="74">
        <v>0</v>
      </c>
      <c r="P198" s="74">
        <v>45000</v>
      </c>
      <c r="Q198" s="74">
        <v>40129.39</v>
      </c>
      <c r="R198" s="74">
        <v>40129.39</v>
      </c>
      <c r="S198" s="74">
        <v>4870.6099999999997</v>
      </c>
      <c r="T198" s="74">
        <v>45000</v>
      </c>
      <c r="U198" s="74">
        <v>0</v>
      </c>
      <c r="V198" s="74">
        <v>45000</v>
      </c>
      <c r="W198" s="74">
        <v>38328.879999999997</v>
      </c>
      <c r="X198" s="74">
        <v>38328.879999999997</v>
      </c>
      <c r="Y198" s="74">
        <v>6671.12</v>
      </c>
      <c r="Z198" s="74">
        <v>198000</v>
      </c>
      <c r="AA198" s="74">
        <v>0</v>
      </c>
      <c r="AB198" s="74">
        <v>198000</v>
      </c>
      <c r="AC198" s="74">
        <v>164850.84</v>
      </c>
      <c r="AD198" s="74">
        <v>164850.84</v>
      </c>
      <c r="AE198" s="74">
        <v>33149.160000000003</v>
      </c>
    </row>
    <row r="199" spans="1:31" x14ac:dyDescent="0.25">
      <c r="A199" s="1" t="s">
        <v>533</v>
      </c>
      <c r="B199" s="74">
        <v>1764</v>
      </c>
      <c r="C199" s="74">
        <v>0</v>
      </c>
      <c r="D199" s="74">
        <v>1764</v>
      </c>
      <c r="E199" s="74">
        <v>1325.58</v>
      </c>
      <c r="F199" s="74">
        <v>1325.58</v>
      </c>
      <c r="G199" s="74">
        <v>438.42</v>
      </c>
      <c r="H199" s="74">
        <v>1260</v>
      </c>
      <c r="I199" s="73">
        <v>0</v>
      </c>
      <c r="J199" s="73">
        <v>1260</v>
      </c>
      <c r="K199" s="73">
        <v>1093.4100000000001</v>
      </c>
      <c r="L199" s="73">
        <v>1093.4100000000001</v>
      </c>
      <c r="M199" s="73">
        <v>166.59</v>
      </c>
      <c r="N199" s="74">
        <v>1260</v>
      </c>
      <c r="O199" s="74">
        <v>0</v>
      </c>
      <c r="P199" s="74">
        <v>1260</v>
      </c>
      <c r="Q199" s="74">
        <v>1123.6300000000001</v>
      </c>
      <c r="R199" s="74">
        <v>1123.6300000000001</v>
      </c>
      <c r="S199" s="74">
        <v>136.37</v>
      </c>
      <c r="T199" s="74">
        <v>1260</v>
      </c>
      <c r="U199" s="74">
        <v>0</v>
      </c>
      <c r="V199" s="74">
        <v>1260</v>
      </c>
      <c r="W199" s="74">
        <v>7931.12</v>
      </c>
      <c r="X199" s="74">
        <v>7931.12</v>
      </c>
      <c r="Y199" s="74">
        <v>-6671.12</v>
      </c>
      <c r="Z199" s="74">
        <v>5544</v>
      </c>
      <c r="AA199" s="74">
        <v>0</v>
      </c>
      <c r="AB199" s="74">
        <v>5544</v>
      </c>
      <c r="AC199" s="74">
        <v>11473.74</v>
      </c>
      <c r="AD199" s="74">
        <v>11473.74</v>
      </c>
      <c r="AE199" s="74">
        <v>-5929.74</v>
      </c>
    </row>
    <row r="200" spans="1:31" x14ac:dyDescent="0.25">
      <c r="A200" s="1" t="s">
        <v>532</v>
      </c>
      <c r="B200" s="74">
        <v>11930</v>
      </c>
      <c r="C200" s="74">
        <v>2000</v>
      </c>
      <c r="D200" s="74">
        <v>13930</v>
      </c>
      <c r="E200" s="74">
        <v>11470.29</v>
      </c>
      <c r="F200" s="74">
        <v>11470.29</v>
      </c>
      <c r="G200" s="74">
        <v>2459.71</v>
      </c>
      <c r="H200" s="74">
        <v>12500</v>
      </c>
      <c r="I200" s="73">
        <v>0</v>
      </c>
      <c r="J200" s="73">
        <v>12500</v>
      </c>
      <c r="K200" s="73">
        <v>9471.6</v>
      </c>
      <c r="L200" s="73">
        <v>9471.6</v>
      </c>
      <c r="M200" s="73">
        <v>3028.4</v>
      </c>
      <c r="N200" s="74">
        <v>11750</v>
      </c>
      <c r="O200" s="74">
        <v>0</v>
      </c>
      <c r="P200" s="74">
        <v>11750</v>
      </c>
      <c r="Q200" s="74">
        <v>10579.19</v>
      </c>
      <c r="R200" s="74">
        <v>10579.19</v>
      </c>
      <c r="S200" s="74">
        <v>1170.81</v>
      </c>
      <c r="T200" s="74">
        <v>8300</v>
      </c>
      <c r="U200" s="74">
        <v>1257.3399999999999</v>
      </c>
      <c r="V200" s="74">
        <v>9557.34</v>
      </c>
      <c r="W200" s="74">
        <v>8488.61</v>
      </c>
      <c r="X200" s="74">
        <v>8488.61</v>
      </c>
      <c r="Y200" s="74">
        <v>1068.73</v>
      </c>
      <c r="Z200" s="74">
        <v>44480</v>
      </c>
      <c r="AA200" s="74">
        <v>3257.34</v>
      </c>
      <c r="AB200" s="74">
        <v>47737.34</v>
      </c>
      <c r="AC200" s="74">
        <v>40009.69</v>
      </c>
      <c r="AD200" s="74">
        <v>40009.69</v>
      </c>
      <c r="AE200" s="74">
        <v>7727.65</v>
      </c>
    </row>
    <row r="201" spans="1:31" x14ac:dyDescent="0.25">
      <c r="A201" s="1" t="s">
        <v>531</v>
      </c>
      <c r="B201" s="74">
        <v>1615.32</v>
      </c>
      <c r="C201" s="74">
        <v>0</v>
      </c>
      <c r="D201" s="74">
        <v>1615.32</v>
      </c>
      <c r="E201" s="74">
        <v>1340.5</v>
      </c>
      <c r="F201" s="74">
        <v>1340.5</v>
      </c>
      <c r="G201" s="74">
        <v>274.82</v>
      </c>
      <c r="H201" s="74">
        <v>1668.46</v>
      </c>
      <c r="I201" s="73">
        <v>0</v>
      </c>
      <c r="J201" s="73">
        <v>1668.46</v>
      </c>
      <c r="K201" s="73">
        <v>9939.51</v>
      </c>
      <c r="L201" s="73">
        <v>9939.51</v>
      </c>
      <c r="M201" s="73">
        <v>-8271.0499999999993</v>
      </c>
      <c r="N201" s="74">
        <v>1805.72</v>
      </c>
      <c r="O201" s="74">
        <v>0</v>
      </c>
      <c r="P201" s="74">
        <v>1805.72</v>
      </c>
      <c r="Q201" s="74">
        <v>1630.27</v>
      </c>
      <c r="R201" s="74">
        <v>1630.27</v>
      </c>
      <c r="S201" s="74">
        <v>175.45</v>
      </c>
      <c r="T201" s="74">
        <v>1657.04</v>
      </c>
      <c r="U201" s="74">
        <v>22.15</v>
      </c>
      <c r="V201" s="74">
        <v>1679.19</v>
      </c>
      <c r="W201" s="74">
        <v>10386.15</v>
      </c>
      <c r="X201" s="74">
        <v>10386.15</v>
      </c>
      <c r="Y201" s="74">
        <v>-8706.9599999999991</v>
      </c>
      <c r="Z201" s="74">
        <v>6746.54</v>
      </c>
      <c r="AA201" s="74">
        <v>22.15</v>
      </c>
      <c r="AB201" s="74">
        <v>6768.6900000000005</v>
      </c>
      <c r="AC201" s="74">
        <v>23296.43</v>
      </c>
      <c r="AD201" s="74">
        <v>23296.43</v>
      </c>
      <c r="AE201" s="74">
        <v>-16527.739999999998</v>
      </c>
    </row>
    <row r="202" spans="1:31" x14ac:dyDescent="0.25">
      <c r="A202" s="1" t="s">
        <v>530</v>
      </c>
      <c r="B202" s="74">
        <v>45760</v>
      </c>
      <c r="C202" s="74">
        <v>-2000</v>
      </c>
      <c r="D202" s="74">
        <v>43760</v>
      </c>
      <c r="E202" s="74">
        <v>36404.26</v>
      </c>
      <c r="F202" s="74">
        <v>36404.26</v>
      </c>
      <c r="G202" s="74">
        <v>7355.74</v>
      </c>
      <c r="H202" s="74">
        <v>47088</v>
      </c>
      <c r="I202" s="73">
        <v>0</v>
      </c>
      <c r="J202" s="73">
        <v>47088</v>
      </c>
      <c r="K202" s="73">
        <v>34368</v>
      </c>
      <c r="L202" s="73">
        <v>34368</v>
      </c>
      <c r="M202" s="73">
        <v>12720</v>
      </c>
      <c r="N202" s="74">
        <v>52740</v>
      </c>
      <c r="O202" s="74">
        <v>0</v>
      </c>
      <c r="P202" s="74">
        <v>52740</v>
      </c>
      <c r="Q202" s="74">
        <v>47644</v>
      </c>
      <c r="R202" s="74">
        <v>47644</v>
      </c>
      <c r="S202" s="74">
        <v>5096</v>
      </c>
      <c r="T202" s="74">
        <v>50880</v>
      </c>
      <c r="U202" s="74">
        <v>-466.34</v>
      </c>
      <c r="V202" s="74">
        <v>50413.66</v>
      </c>
      <c r="W202" s="74">
        <v>42804</v>
      </c>
      <c r="X202" s="74">
        <v>42804</v>
      </c>
      <c r="Y202" s="74">
        <v>7609.66</v>
      </c>
      <c r="Z202" s="74">
        <v>196468</v>
      </c>
      <c r="AA202" s="74">
        <v>-2466.34</v>
      </c>
      <c r="AB202" s="74">
        <v>194001.66</v>
      </c>
      <c r="AC202" s="74">
        <v>161220.26</v>
      </c>
      <c r="AD202" s="74">
        <v>161220.26</v>
      </c>
      <c r="AE202" s="74">
        <v>32781.399999999994</v>
      </c>
    </row>
    <row r="203" spans="1:31" x14ac:dyDescent="0.25">
      <c r="A203" s="1" t="s">
        <v>529</v>
      </c>
      <c r="B203" s="74">
        <v>12560</v>
      </c>
      <c r="C203" s="74">
        <v>0</v>
      </c>
      <c r="D203" s="74">
        <v>12560</v>
      </c>
      <c r="E203" s="74">
        <v>8253.25</v>
      </c>
      <c r="F203" s="74">
        <v>8253.25</v>
      </c>
      <c r="G203" s="74">
        <v>4306.75</v>
      </c>
      <c r="H203" s="74">
        <v>12560</v>
      </c>
      <c r="I203" s="73">
        <v>0</v>
      </c>
      <c r="J203" s="73">
        <v>12560</v>
      </c>
      <c r="K203" s="73">
        <v>7237.54</v>
      </c>
      <c r="L203" s="73">
        <v>7237.54</v>
      </c>
      <c r="M203" s="73">
        <v>5322.46</v>
      </c>
      <c r="N203" s="74">
        <v>12560</v>
      </c>
      <c r="O203" s="74">
        <v>0</v>
      </c>
      <c r="P203" s="74">
        <v>12560</v>
      </c>
      <c r="Q203" s="74">
        <v>5956.4</v>
      </c>
      <c r="R203" s="74">
        <v>5956.4</v>
      </c>
      <c r="S203" s="74">
        <v>6603.6</v>
      </c>
      <c r="T203" s="74">
        <v>10000</v>
      </c>
      <c r="U203" s="74">
        <v>1279.96</v>
      </c>
      <c r="V203" s="74">
        <v>11279.96</v>
      </c>
      <c r="W203" s="74">
        <v>11079.96</v>
      </c>
      <c r="X203" s="74">
        <v>11079.96</v>
      </c>
      <c r="Y203" s="74">
        <v>200</v>
      </c>
      <c r="Z203" s="74">
        <v>47680</v>
      </c>
      <c r="AA203" s="74">
        <v>1279.96</v>
      </c>
      <c r="AB203" s="74">
        <v>48959.96</v>
      </c>
      <c r="AC203" s="74">
        <v>32527.15</v>
      </c>
      <c r="AD203" s="74">
        <v>32527.15</v>
      </c>
      <c r="AE203" s="74">
        <v>16432.809999999998</v>
      </c>
    </row>
    <row r="204" spans="1:31" x14ac:dyDescent="0.25">
      <c r="A204" s="1" t="s">
        <v>528</v>
      </c>
      <c r="B204" s="74">
        <v>2802.8</v>
      </c>
      <c r="C204" s="74">
        <v>0</v>
      </c>
      <c r="D204" s="74">
        <v>2802.8</v>
      </c>
      <c r="E204" s="74">
        <v>16703.07</v>
      </c>
      <c r="F204" s="74">
        <v>16703.07</v>
      </c>
      <c r="G204" s="74">
        <v>-13900.27</v>
      </c>
      <c r="H204" s="74">
        <v>2466.02</v>
      </c>
      <c r="I204" s="73">
        <v>0</v>
      </c>
      <c r="J204" s="73">
        <v>2466.02</v>
      </c>
      <c r="K204" s="73">
        <v>8076.57</v>
      </c>
      <c r="L204" s="73">
        <v>8076.57</v>
      </c>
      <c r="M204" s="73">
        <v>-5610.55</v>
      </c>
      <c r="N204" s="74">
        <v>2693.6</v>
      </c>
      <c r="O204" s="74">
        <v>0</v>
      </c>
      <c r="P204" s="74">
        <v>2693.6</v>
      </c>
      <c r="Q204" s="74">
        <v>26841.01</v>
      </c>
      <c r="R204" s="74">
        <v>26841.01</v>
      </c>
      <c r="S204" s="74">
        <v>-24147.41</v>
      </c>
      <c r="T204" s="74">
        <v>2424.2399999999998</v>
      </c>
      <c r="U204" s="74">
        <v>0</v>
      </c>
      <c r="V204" s="74">
        <v>2424.2399999999998</v>
      </c>
      <c r="W204" s="74">
        <v>15564.24</v>
      </c>
      <c r="X204" s="74">
        <v>15564.24</v>
      </c>
      <c r="Y204" s="74">
        <v>-13140</v>
      </c>
      <c r="Z204" s="74">
        <v>10386.66</v>
      </c>
      <c r="AA204" s="74">
        <v>0</v>
      </c>
      <c r="AB204" s="74">
        <v>10386.66</v>
      </c>
      <c r="AC204" s="74">
        <v>67184.89</v>
      </c>
      <c r="AD204" s="74">
        <v>67184.89</v>
      </c>
      <c r="AE204" s="74">
        <v>-56798.229999999996</v>
      </c>
    </row>
    <row r="205" spans="1:31" x14ac:dyDescent="0.25">
      <c r="A205" s="1" t="s">
        <v>527</v>
      </c>
      <c r="B205" s="74">
        <v>87540</v>
      </c>
      <c r="C205" s="74">
        <v>0</v>
      </c>
      <c r="D205" s="74">
        <v>87540</v>
      </c>
      <c r="E205" s="74">
        <v>69334.37</v>
      </c>
      <c r="F205" s="74">
        <v>69334.37</v>
      </c>
      <c r="G205" s="74">
        <v>18205.63</v>
      </c>
      <c r="H205" s="74">
        <v>75512</v>
      </c>
      <c r="I205" s="73">
        <v>0</v>
      </c>
      <c r="J205" s="73">
        <v>75512</v>
      </c>
      <c r="K205" s="73">
        <v>69586.5</v>
      </c>
      <c r="L205" s="73">
        <v>69586.5</v>
      </c>
      <c r="M205" s="73">
        <v>5925.5</v>
      </c>
      <c r="N205" s="74">
        <v>83640</v>
      </c>
      <c r="O205" s="74">
        <v>0</v>
      </c>
      <c r="P205" s="74">
        <v>83640</v>
      </c>
      <c r="Q205" s="74">
        <v>58606.78</v>
      </c>
      <c r="R205" s="74">
        <v>58606.78</v>
      </c>
      <c r="S205" s="74">
        <v>25033.22</v>
      </c>
      <c r="T205" s="74">
        <v>76580</v>
      </c>
      <c r="U205" s="74">
        <v>-1279.96</v>
      </c>
      <c r="V205" s="74">
        <v>75300.039999999994</v>
      </c>
      <c r="W205" s="74">
        <v>62537.77</v>
      </c>
      <c r="X205" s="74">
        <v>62537.77</v>
      </c>
      <c r="Y205" s="74">
        <v>12762.27</v>
      </c>
      <c r="Z205" s="74">
        <v>323272</v>
      </c>
      <c r="AA205" s="74">
        <v>-1279.96</v>
      </c>
      <c r="AB205" s="74">
        <v>321992.03999999998</v>
      </c>
      <c r="AC205" s="74">
        <v>260065.41999999998</v>
      </c>
      <c r="AD205" s="74">
        <v>260065.41999999998</v>
      </c>
      <c r="AE205" s="74">
        <v>61926.62000000001</v>
      </c>
    </row>
    <row r="206" spans="1:31" x14ac:dyDescent="0.25">
      <c r="A206" s="1" t="s">
        <v>526</v>
      </c>
      <c r="B206" s="74">
        <v>19500</v>
      </c>
      <c r="C206" s="74">
        <v>0</v>
      </c>
      <c r="D206" s="74">
        <v>19500</v>
      </c>
      <c r="E206" s="74">
        <v>18885.53</v>
      </c>
      <c r="F206" s="74">
        <v>19068.689999999999</v>
      </c>
      <c r="G206" s="74">
        <v>431.31</v>
      </c>
      <c r="H206" s="74">
        <v>16000</v>
      </c>
      <c r="I206" s="73">
        <v>0</v>
      </c>
      <c r="J206" s="73">
        <v>16000</v>
      </c>
      <c r="K206" s="73">
        <v>13974.27</v>
      </c>
      <c r="L206" s="73">
        <v>13974.27</v>
      </c>
      <c r="M206" s="73">
        <v>2025.73</v>
      </c>
      <c r="N206" s="74">
        <v>16000</v>
      </c>
      <c r="O206" s="74">
        <v>0</v>
      </c>
      <c r="P206" s="74">
        <v>16000</v>
      </c>
      <c r="Q206" s="74">
        <v>14791.1</v>
      </c>
      <c r="R206" s="74">
        <v>14791.1</v>
      </c>
      <c r="S206" s="74">
        <v>1208.9000000000001</v>
      </c>
      <c r="T206" s="74">
        <v>20500</v>
      </c>
      <c r="U206" s="74">
        <v>0</v>
      </c>
      <c r="V206" s="74">
        <v>20500</v>
      </c>
      <c r="W206" s="74">
        <v>19706.75</v>
      </c>
      <c r="X206" s="74">
        <v>19706.75</v>
      </c>
      <c r="Y206" s="74">
        <v>793.25</v>
      </c>
      <c r="Z206" s="74">
        <v>72000</v>
      </c>
      <c r="AA206" s="74">
        <v>0</v>
      </c>
      <c r="AB206" s="74">
        <v>72000</v>
      </c>
      <c r="AC206" s="74">
        <v>67357.649999999994</v>
      </c>
      <c r="AD206" s="74">
        <v>67540.81</v>
      </c>
      <c r="AE206" s="74">
        <v>4459.1900000000005</v>
      </c>
    </row>
    <row r="207" spans="1:31" x14ac:dyDescent="0.25">
      <c r="A207" s="1" t="s">
        <v>525</v>
      </c>
      <c r="B207" s="74">
        <v>546</v>
      </c>
      <c r="C207" s="74">
        <v>0</v>
      </c>
      <c r="D207" s="74">
        <v>546</v>
      </c>
      <c r="E207" s="74">
        <v>528.79999999999995</v>
      </c>
      <c r="F207" s="74">
        <v>528.79999999999995</v>
      </c>
      <c r="G207" s="74">
        <v>17.2</v>
      </c>
      <c r="H207" s="74">
        <v>448</v>
      </c>
      <c r="I207" s="73">
        <v>0</v>
      </c>
      <c r="J207" s="73">
        <v>448</v>
      </c>
      <c r="K207" s="73">
        <v>391.29</v>
      </c>
      <c r="L207" s="73">
        <v>391.29</v>
      </c>
      <c r="M207" s="73">
        <v>56.71</v>
      </c>
      <c r="N207" s="74">
        <v>448</v>
      </c>
      <c r="O207" s="74">
        <v>0</v>
      </c>
      <c r="P207" s="74">
        <v>448</v>
      </c>
      <c r="Q207" s="74">
        <v>414.15</v>
      </c>
      <c r="R207" s="74">
        <v>414.15</v>
      </c>
      <c r="S207" s="74">
        <v>33.85</v>
      </c>
      <c r="T207" s="74">
        <v>574</v>
      </c>
      <c r="U207" s="74">
        <v>0</v>
      </c>
      <c r="V207" s="74">
        <v>574</v>
      </c>
      <c r="W207" s="74">
        <v>1376.44</v>
      </c>
      <c r="X207" s="74">
        <v>1376.44</v>
      </c>
      <c r="Y207" s="74">
        <v>-802.44</v>
      </c>
      <c r="Z207" s="74">
        <v>2016</v>
      </c>
      <c r="AA207" s="74">
        <v>0</v>
      </c>
      <c r="AB207" s="74">
        <v>2016</v>
      </c>
      <c r="AC207" s="74">
        <v>2710.68</v>
      </c>
      <c r="AD207" s="74">
        <v>2710.68</v>
      </c>
      <c r="AE207" s="74">
        <v>-694.68000000000006</v>
      </c>
    </row>
    <row r="208" spans="1:31" x14ac:dyDescent="0.25">
      <c r="A208" s="1" t="s">
        <v>524</v>
      </c>
      <c r="B208" s="74">
        <v>11500</v>
      </c>
      <c r="C208" s="74">
        <v>0</v>
      </c>
      <c r="D208" s="74">
        <v>11500</v>
      </c>
      <c r="E208" s="74">
        <v>8361.31</v>
      </c>
      <c r="F208" s="74">
        <v>8361.31</v>
      </c>
      <c r="G208" s="74">
        <v>3138.69</v>
      </c>
      <c r="H208" s="74">
        <v>9000</v>
      </c>
      <c r="I208" s="73">
        <v>0</v>
      </c>
      <c r="J208" s="73">
        <v>9000</v>
      </c>
      <c r="K208" s="73">
        <v>3183</v>
      </c>
      <c r="L208" s="73">
        <v>3183</v>
      </c>
      <c r="M208" s="73">
        <v>5817</v>
      </c>
      <c r="N208" s="74">
        <v>8750</v>
      </c>
      <c r="O208" s="74">
        <v>0</v>
      </c>
      <c r="P208" s="74">
        <v>8750</v>
      </c>
      <c r="Q208" s="74">
        <v>3925.48</v>
      </c>
      <c r="R208" s="74">
        <v>3925.48</v>
      </c>
      <c r="S208" s="74">
        <v>4824.5200000000004</v>
      </c>
      <c r="T208" s="74">
        <v>9200</v>
      </c>
      <c r="U208" s="74">
        <v>0</v>
      </c>
      <c r="V208" s="74">
        <v>9200</v>
      </c>
      <c r="W208" s="74">
        <v>5571.02</v>
      </c>
      <c r="X208" s="74">
        <v>5571.02</v>
      </c>
      <c r="Y208" s="74">
        <v>3628.98</v>
      </c>
      <c r="Z208" s="74">
        <v>38450</v>
      </c>
      <c r="AA208" s="74">
        <v>0</v>
      </c>
      <c r="AB208" s="74">
        <v>38450</v>
      </c>
      <c r="AC208" s="74">
        <v>21040.809999999998</v>
      </c>
      <c r="AD208" s="74">
        <v>21040.809999999998</v>
      </c>
      <c r="AE208" s="74">
        <v>17409.190000000002</v>
      </c>
    </row>
    <row r="209" spans="1:31" x14ac:dyDescent="0.25">
      <c r="A209" s="1" t="s">
        <v>523</v>
      </c>
      <c r="B209" s="74">
        <v>322</v>
      </c>
      <c r="C209" s="74">
        <v>0</v>
      </c>
      <c r="D209" s="74">
        <v>322</v>
      </c>
      <c r="E209" s="74">
        <v>234.12</v>
      </c>
      <c r="F209" s="74">
        <v>234.12</v>
      </c>
      <c r="G209" s="74">
        <v>87.88</v>
      </c>
      <c r="H209" s="74">
        <v>252</v>
      </c>
      <c r="I209" s="73">
        <v>0</v>
      </c>
      <c r="J209" s="73">
        <v>252</v>
      </c>
      <c r="K209" s="73">
        <v>89.12</v>
      </c>
      <c r="L209" s="73">
        <v>89.12</v>
      </c>
      <c r="M209" s="73">
        <v>162.88</v>
      </c>
      <c r="N209" s="74">
        <v>245</v>
      </c>
      <c r="O209" s="74">
        <v>0</v>
      </c>
      <c r="P209" s="74">
        <v>245</v>
      </c>
      <c r="Q209" s="74">
        <v>109.91</v>
      </c>
      <c r="R209" s="74">
        <v>109.91</v>
      </c>
      <c r="S209" s="74">
        <v>135.09</v>
      </c>
      <c r="T209" s="74">
        <v>257.60000000000002</v>
      </c>
      <c r="U209" s="74">
        <v>0</v>
      </c>
      <c r="V209" s="74">
        <v>257.60000000000002</v>
      </c>
      <c r="W209" s="74">
        <v>3886.58</v>
      </c>
      <c r="X209" s="74">
        <v>3886.58</v>
      </c>
      <c r="Y209" s="74">
        <v>-3628.98</v>
      </c>
      <c r="Z209" s="74">
        <v>1076.5999999999999</v>
      </c>
      <c r="AA209" s="74">
        <v>0</v>
      </c>
      <c r="AB209" s="74">
        <v>1076.5999999999999</v>
      </c>
      <c r="AC209" s="74">
        <v>4319.7299999999996</v>
      </c>
      <c r="AD209" s="74">
        <v>4319.7299999999996</v>
      </c>
      <c r="AE209" s="74">
        <v>-3243.13</v>
      </c>
    </row>
    <row r="210" spans="1:31" x14ac:dyDescent="0.25">
      <c r="A210" s="1" t="s">
        <v>522</v>
      </c>
      <c r="B210" s="74">
        <v>12000</v>
      </c>
      <c r="C210" s="74">
        <v>0</v>
      </c>
      <c r="D210" s="74">
        <v>12000</v>
      </c>
      <c r="E210" s="74">
        <v>10201.41</v>
      </c>
      <c r="F210" s="74">
        <v>10201.41</v>
      </c>
      <c r="G210" s="74">
        <v>1798.59</v>
      </c>
      <c r="H210" s="74">
        <v>10800</v>
      </c>
      <c r="I210" s="73">
        <v>0</v>
      </c>
      <c r="J210" s="73">
        <v>10800</v>
      </c>
      <c r="K210" s="73">
        <v>10732.48</v>
      </c>
      <c r="L210" s="73">
        <v>10732.48</v>
      </c>
      <c r="M210" s="73">
        <v>67.52</v>
      </c>
      <c r="N210" s="74">
        <v>10000</v>
      </c>
      <c r="O210" s="74">
        <v>0</v>
      </c>
      <c r="P210" s="74">
        <v>10000</v>
      </c>
      <c r="Q210" s="74">
        <v>9103.06</v>
      </c>
      <c r="R210" s="74">
        <v>9103.06</v>
      </c>
      <c r="S210" s="74">
        <v>896.94</v>
      </c>
      <c r="T210" s="74">
        <v>10000</v>
      </c>
      <c r="U210" s="74">
        <v>0</v>
      </c>
      <c r="V210" s="74">
        <v>10000</v>
      </c>
      <c r="W210" s="74">
        <v>9977.75</v>
      </c>
      <c r="X210" s="74">
        <v>9977.75</v>
      </c>
      <c r="Y210" s="74">
        <v>22.25</v>
      </c>
      <c r="Z210" s="74">
        <v>42800</v>
      </c>
      <c r="AA210" s="74">
        <v>0</v>
      </c>
      <c r="AB210" s="74">
        <v>42800</v>
      </c>
      <c r="AC210" s="74">
        <v>40014.699999999997</v>
      </c>
      <c r="AD210" s="74">
        <v>40014.699999999997</v>
      </c>
      <c r="AE210" s="74">
        <v>2785.3</v>
      </c>
    </row>
    <row r="211" spans="1:31" x14ac:dyDescent="0.25">
      <c r="A211" s="1" t="s">
        <v>521</v>
      </c>
      <c r="B211" s="74">
        <v>336</v>
      </c>
      <c r="C211" s="74">
        <v>0</v>
      </c>
      <c r="D211" s="74">
        <v>336</v>
      </c>
      <c r="E211" s="74">
        <v>285.64</v>
      </c>
      <c r="F211" s="74">
        <v>285.64</v>
      </c>
      <c r="G211" s="74">
        <v>50.36</v>
      </c>
      <c r="H211" s="74">
        <v>302.39999999999998</v>
      </c>
      <c r="I211" s="73">
        <v>0</v>
      </c>
      <c r="J211" s="73">
        <v>302.39999999999998</v>
      </c>
      <c r="K211" s="73">
        <v>300.51</v>
      </c>
      <c r="L211" s="73">
        <v>300.51</v>
      </c>
      <c r="M211" s="73">
        <v>1.89</v>
      </c>
      <c r="N211" s="74">
        <v>280</v>
      </c>
      <c r="O211" s="74">
        <v>0</v>
      </c>
      <c r="P211" s="74">
        <v>280</v>
      </c>
      <c r="Q211" s="74">
        <v>254.88</v>
      </c>
      <c r="R211" s="74">
        <v>254.88</v>
      </c>
      <c r="S211" s="74">
        <v>25.12</v>
      </c>
      <c r="T211" s="74">
        <v>280</v>
      </c>
      <c r="U211" s="74">
        <v>0</v>
      </c>
      <c r="V211" s="74">
        <v>280</v>
      </c>
      <c r="W211" s="74">
        <v>302.25</v>
      </c>
      <c r="X211" s="74">
        <v>302.25</v>
      </c>
      <c r="Y211" s="74">
        <v>-22.25</v>
      </c>
      <c r="Z211" s="74">
        <v>1198.4000000000001</v>
      </c>
      <c r="AA211" s="74">
        <v>0</v>
      </c>
      <c r="AB211" s="74">
        <v>1198.4000000000001</v>
      </c>
      <c r="AC211" s="74">
        <v>1143.28</v>
      </c>
      <c r="AD211" s="74">
        <v>1143.28</v>
      </c>
      <c r="AE211" s="74">
        <v>55.120000000000005</v>
      </c>
    </row>
    <row r="212" spans="1:31" x14ac:dyDescent="0.25">
      <c r="A212" s="1" t="s">
        <v>520</v>
      </c>
      <c r="B212" s="74">
        <v>55000</v>
      </c>
      <c r="C212" s="74">
        <v>0</v>
      </c>
      <c r="D212" s="74">
        <v>55000</v>
      </c>
      <c r="E212" s="74">
        <v>0</v>
      </c>
      <c r="F212" s="74">
        <v>0</v>
      </c>
      <c r="G212" s="74">
        <v>55000</v>
      </c>
      <c r="H212" s="74">
        <v>20500</v>
      </c>
      <c r="I212" s="73">
        <v>0</v>
      </c>
      <c r="J212" s="73">
        <v>20500</v>
      </c>
      <c r="K212" s="73">
        <v>8779</v>
      </c>
      <c r="L212" s="73">
        <v>8779</v>
      </c>
      <c r="M212" s="73">
        <v>11721</v>
      </c>
      <c r="N212" s="74">
        <v>7250</v>
      </c>
      <c r="O212" s="74">
        <v>0</v>
      </c>
      <c r="P212" s="74">
        <v>7250</v>
      </c>
      <c r="Q212" s="74">
        <v>0</v>
      </c>
      <c r="R212" s="74">
        <v>0</v>
      </c>
      <c r="S212" s="74">
        <v>7250</v>
      </c>
      <c r="T212" s="74">
        <v>10000</v>
      </c>
      <c r="U212" s="74">
        <v>68522</v>
      </c>
      <c r="V212" s="74">
        <v>78522</v>
      </c>
      <c r="W212" s="74">
        <v>72043.759999999995</v>
      </c>
      <c r="X212" s="74">
        <v>72043.759999999995</v>
      </c>
      <c r="Y212" s="74">
        <v>6478.24</v>
      </c>
      <c r="Z212" s="74">
        <v>92750</v>
      </c>
      <c r="AA212" s="74">
        <v>68522</v>
      </c>
      <c r="AB212" s="74">
        <v>161272</v>
      </c>
      <c r="AC212" s="74">
        <v>80822.759999999995</v>
      </c>
      <c r="AD212" s="74">
        <v>80822.759999999995</v>
      </c>
      <c r="AE212" s="74">
        <v>80449.240000000005</v>
      </c>
    </row>
    <row r="213" spans="1:31" x14ac:dyDescent="0.25">
      <c r="A213" s="1" t="s">
        <v>519</v>
      </c>
      <c r="B213" s="74">
        <v>1540</v>
      </c>
      <c r="C213" s="74">
        <v>0</v>
      </c>
      <c r="D213" s="74">
        <v>1540</v>
      </c>
      <c r="E213" s="74">
        <v>-0.01</v>
      </c>
      <c r="F213" s="74">
        <v>-0.01</v>
      </c>
      <c r="G213" s="74">
        <v>1540.01</v>
      </c>
      <c r="H213" s="74">
        <v>574</v>
      </c>
      <c r="I213" s="73">
        <v>0</v>
      </c>
      <c r="J213" s="73">
        <v>574</v>
      </c>
      <c r="K213" s="73">
        <v>245.81</v>
      </c>
      <c r="L213" s="73">
        <v>245.81</v>
      </c>
      <c r="M213" s="73">
        <v>328.19</v>
      </c>
      <c r="N213" s="74">
        <v>203</v>
      </c>
      <c r="O213" s="74">
        <v>0</v>
      </c>
      <c r="P213" s="74">
        <v>203</v>
      </c>
      <c r="Q213" s="74">
        <v>0</v>
      </c>
      <c r="R213" s="74">
        <v>0</v>
      </c>
      <c r="S213" s="74">
        <v>203</v>
      </c>
      <c r="T213" s="74">
        <v>280</v>
      </c>
      <c r="U213" s="74">
        <v>1918.62</v>
      </c>
      <c r="V213" s="74">
        <v>2198.62</v>
      </c>
      <c r="W213" s="74">
        <v>2017.23</v>
      </c>
      <c r="X213" s="74">
        <v>2017.23</v>
      </c>
      <c r="Y213" s="74">
        <v>181.39</v>
      </c>
      <c r="Z213" s="74">
        <v>2597</v>
      </c>
      <c r="AA213" s="74">
        <v>1918.62</v>
      </c>
      <c r="AB213" s="74">
        <v>4515.62</v>
      </c>
      <c r="AC213" s="74">
        <v>2263.0300000000002</v>
      </c>
      <c r="AD213" s="74">
        <v>2263.0300000000002</v>
      </c>
      <c r="AE213" s="74">
        <v>2252.5899999999997</v>
      </c>
    </row>
    <row r="214" spans="1:31" x14ac:dyDescent="0.25">
      <c r="A214" s="1" t="s">
        <v>518</v>
      </c>
      <c r="B214" s="74">
        <v>67000</v>
      </c>
      <c r="C214" s="74">
        <v>0</v>
      </c>
      <c r="D214" s="74">
        <v>67000</v>
      </c>
      <c r="E214" s="74">
        <v>0</v>
      </c>
      <c r="F214" s="74">
        <v>0</v>
      </c>
      <c r="G214" s="74">
        <v>67000</v>
      </c>
      <c r="H214" s="74">
        <v>38000</v>
      </c>
      <c r="I214" s="73">
        <v>0</v>
      </c>
      <c r="J214" s="73">
        <v>38000</v>
      </c>
      <c r="K214" s="73">
        <v>0</v>
      </c>
      <c r="L214" s="73">
        <v>0</v>
      </c>
      <c r="M214" s="73">
        <v>38000</v>
      </c>
      <c r="N214" s="74">
        <v>78000</v>
      </c>
      <c r="O214" s="74">
        <v>0</v>
      </c>
      <c r="P214" s="74">
        <v>78000</v>
      </c>
      <c r="Q214" s="74">
        <v>4532</v>
      </c>
      <c r="R214" s="74">
        <v>4532</v>
      </c>
      <c r="S214" s="74">
        <v>73468</v>
      </c>
      <c r="T214" s="74">
        <v>78000</v>
      </c>
      <c r="U214" s="74">
        <v>0</v>
      </c>
      <c r="V214" s="74">
        <v>78000</v>
      </c>
      <c r="W214" s="74">
        <v>0</v>
      </c>
      <c r="X214" s="74">
        <v>0</v>
      </c>
      <c r="Y214" s="74">
        <v>78000</v>
      </c>
      <c r="Z214" s="74">
        <v>261000</v>
      </c>
      <c r="AA214" s="74">
        <v>0</v>
      </c>
      <c r="AB214" s="74">
        <v>261000</v>
      </c>
      <c r="AC214" s="74">
        <v>4532</v>
      </c>
      <c r="AD214" s="74">
        <v>4532</v>
      </c>
      <c r="AE214" s="74">
        <v>256468</v>
      </c>
    </row>
    <row r="215" spans="1:31" x14ac:dyDescent="0.25">
      <c r="A215" s="1" t="s">
        <v>517</v>
      </c>
      <c r="B215" s="74">
        <v>1876</v>
      </c>
      <c r="C215" s="74">
        <v>0</v>
      </c>
      <c r="D215" s="74">
        <v>1876</v>
      </c>
      <c r="E215" s="74">
        <v>0</v>
      </c>
      <c r="F215" s="74">
        <v>0</v>
      </c>
      <c r="G215" s="74">
        <v>1876</v>
      </c>
      <c r="H215" s="74">
        <v>1064</v>
      </c>
      <c r="I215" s="73">
        <v>0</v>
      </c>
      <c r="J215" s="73">
        <v>1064</v>
      </c>
      <c r="K215" s="73">
        <v>0</v>
      </c>
      <c r="L215" s="73">
        <v>0</v>
      </c>
      <c r="M215" s="73">
        <v>1064</v>
      </c>
      <c r="N215" s="74">
        <v>2184</v>
      </c>
      <c r="O215" s="74">
        <v>0</v>
      </c>
      <c r="P215" s="74">
        <v>2184</v>
      </c>
      <c r="Q215" s="74">
        <v>126.9</v>
      </c>
      <c r="R215" s="74">
        <v>126.9</v>
      </c>
      <c r="S215" s="74">
        <v>2057.1</v>
      </c>
      <c r="T215" s="74">
        <v>2184</v>
      </c>
      <c r="U215" s="74">
        <v>0</v>
      </c>
      <c r="V215" s="74">
        <v>2184</v>
      </c>
      <c r="W215" s="74">
        <v>0</v>
      </c>
      <c r="X215" s="74">
        <v>0</v>
      </c>
      <c r="Y215" s="74">
        <v>2184</v>
      </c>
      <c r="Z215" s="74">
        <v>7308</v>
      </c>
      <c r="AA215" s="74">
        <v>0</v>
      </c>
      <c r="AB215" s="74">
        <v>7308</v>
      </c>
      <c r="AC215" s="74">
        <v>126.9</v>
      </c>
      <c r="AD215" s="74">
        <v>126.9</v>
      </c>
      <c r="AE215" s="74">
        <v>7181.1</v>
      </c>
    </row>
    <row r="216" spans="1:31" x14ac:dyDescent="0.25">
      <c r="A216" s="1" t="s">
        <v>516</v>
      </c>
      <c r="B216" s="74">
        <v>10000</v>
      </c>
      <c r="C216" s="74">
        <v>0</v>
      </c>
      <c r="D216" s="74">
        <v>10000</v>
      </c>
      <c r="E216" s="74">
        <v>0</v>
      </c>
      <c r="F216" s="74">
        <v>0</v>
      </c>
      <c r="G216" s="74">
        <v>10000</v>
      </c>
      <c r="H216" s="74">
        <v>12000</v>
      </c>
      <c r="I216" s="73">
        <v>0</v>
      </c>
      <c r="J216" s="73">
        <v>12000</v>
      </c>
      <c r="K216" s="73">
        <v>6318.74</v>
      </c>
      <c r="L216" s="73">
        <v>6318.74</v>
      </c>
      <c r="M216" s="73">
        <v>5681.26</v>
      </c>
      <c r="N216" s="74">
        <v>5000</v>
      </c>
      <c r="O216" s="74">
        <v>0</v>
      </c>
      <c r="P216" s="74">
        <v>5000</v>
      </c>
      <c r="Q216" s="74">
        <v>0</v>
      </c>
      <c r="R216" s="74">
        <v>0</v>
      </c>
      <c r="S216" s="74">
        <v>5000</v>
      </c>
      <c r="T216" s="74">
        <v>19000</v>
      </c>
      <c r="U216" s="74">
        <v>0</v>
      </c>
      <c r="V216" s="74">
        <v>19000</v>
      </c>
      <c r="W216" s="74">
        <v>3521.76</v>
      </c>
      <c r="X216" s="74">
        <v>3521.76</v>
      </c>
      <c r="Y216" s="74">
        <v>15478.24</v>
      </c>
      <c r="Z216" s="74">
        <v>46000</v>
      </c>
      <c r="AA216" s="74">
        <v>0</v>
      </c>
      <c r="AB216" s="74">
        <v>46000</v>
      </c>
      <c r="AC216" s="74">
        <v>9840.5</v>
      </c>
      <c r="AD216" s="74">
        <v>9840.5</v>
      </c>
      <c r="AE216" s="74">
        <v>36159.5</v>
      </c>
    </row>
    <row r="217" spans="1:31" x14ac:dyDescent="0.25">
      <c r="A217" s="1" t="s">
        <v>515</v>
      </c>
      <c r="B217" s="74">
        <v>280</v>
      </c>
      <c r="C217" s="74">
        <v>0</v>
      </c>
      <c r="D217" s="74">
        <v>280</v>
      </c>
      <c r="E217" s="74">
        <v>0</v>
      </c>
      <c r="F217" s="74">
        <v>0</v>
      </c>
      <c r="G217" s="74">
        <v>280</v>
      </c>
      <c r="H217" s="74">
        <v>336</v>
      </c>
      <c r="I217" s="73">
        <v>0</v>
      </c>
      <c r="J217" s="73">
        <v>336</v>
      </c>
      <c r="K217" s="73">
        <v>176.92</v>
      </c>
      <c r="L217" s="73">
        <v>176.92</v>
      </c>
      <c r="M217" s="73">
        <v>159.08000000000001</v>
      </c>
      <c r="N217" s="74">
        <v>140</v>
      </c>
      <c r="O217" s="74">
        <v>0</v>
      </c>
      <c r="P217" s="74">
        <v>140</v>
      </c>
      <c r="Q217" s="74">
        <v>0</v>
      </c>
      <c r="R217" s="74">
        <v>0</v>
      </c>
      <c r="S217" s="74">
        <v>140</v>
      </c>
      <c r="T217" s="74">
        <v>532</v>
      </c>
      <c r="U217" s="74">
        <v>0</v>
      </c>
      <c r="V217" s="74">
        <v>532</v>
      </c>
      <c r="W217" s="74">
        <v>98.61</v>
      </c>
      <c r="X217" s="74">
        <v>98.61</v>
      </c>
      <c r="Y217" s="74">
        <v>433.39</v>
      </c>
      <c r="Z217" s="74">
        <v>1288</v>
      </c>
      <c r="AA217" s="74">
        <v>0</v>
      </c>
      <c r="AB217" s="74">
        <v>1288</v>
      </c>
      <c r="AC217" s="74">
        <v>275.52999999999997</v>
      </c>
      <c r="AD217" s="74">
        <v>275.52999999999997</v>
      </c>
      <c r="AE217" s="74">
        <v>1012.47</v>
      </c>
    </row>
    <row r="218" spans="1:31" x14ac:dyDescent="0.25">
      <c r="A218" s="1" t="s">
        <v>514</v>
      </c>
      <c r="B218" s="74">
        <v>186.77</v>
      </c>
      <c r="C218" s="74">
        <v>0</v>
      </c>
      <c r="D218" s="74">
        <v>186.77</v>
      </c>
      <c r="E218" s="74">
        <v>0</v>
      </c>
      <c r="F218" s="74">
        <v>0</v>
      </c>
      <c r="G218" s="74">
        <v>186.77</v>
      </c>
      <c r="H218" s="74">
        <v>6120</v>
      </c>
      <c r="I218" s="73">
        <v>0</v>
      </c>
      <c r="J218" s="73">
        <v>6120</v>
      </c>
      <c r="K218" s="73">
        <v>0</v>
      </c>
      <c r="L218" s="73">
        <v>0</v>
      </c>
      <c r="M218" s="73">
        <v>6120</v>
      </c>
      <c r="N218" s="74">
        <v>4385</v>
      </c>
      <c r="O218" s="74">
        <v>0</v>
      </c>
      <c r="P218" s="74">
        <v>4385</v>
      </c>
      <c r="Q218" s="74">
        <v>0</v>
      </c>
      <c r="R218" s="74">
        <v>0</v>
      </c>
      <c r="S218" s="74">
        <v>4385</v>
      </c>
      <c r="T218" s="74">
        <v>4385</v>
      </c>
      <c r="U218" s="74">
        <v>0</v>
      </c>
      <c r="V218" s="74">
        <v>4385</v>
      </c>
      <c r="W218" s="74">
        <v>0</v>
      </c>
      <c r="X218" s="74">
        <v>0</v>
      </c>
      <c r="Y218" s="74">
        <v>4385</v>
      </c>
      <c r="Z218" s="74">
        <v>15076.77</v>
      </c>
      <c r="AA218" s="74">
        <v>0</v>
      </c>
      <c r="AB218" s="74">
        <v>15076.77</v>
      </c>
      <c r="AC218" s="74">
        <v>0</v>
      </c>
      <c r="AD218" s="74">
        <v>0</v>
      </c>
      <c r="AE218" s="74">
        <v>15076.77</v>
      </c>
    </row>
    <row r="219" spans="1:31" x14ac:dyDescent="0.25">
      <c r="A219" s="1" t="s">
        <v>513</v>
      </c>
      <c r="B219" s="74">
        <v>5.23</v>
      </c>
      <c r="C219" s="74">
        <v>0</v>
      </c>
      <c r="D219" s="74">
        <v>5.23</v>
      </c>
      <c r="E219" s="74">
        <v>0</v>
      </c>
      <c r="F219" s="74">
        <v>0</v>
      </c>
      <c r="G219" s="74">
        <v>5.23</v>
      </c>
      <c r="H219" s="74">
        <v>171.36</v>
      </c>
      <c r="I219" s="73">
        <v>0</v>
      </c>
      <c r="J219" s="73">
        <v>171.36</v>
      </c>
      <c r="K219" s="73">
        <v>0</v>
      </c>
      <c r="L219" s="73">
        <v>0</v>
      </c>
      <c r="M219" s="73">
        <v>171.36</v>
      </c>
      <c r="N219" s="74">
        <v>122.78</v>
      </c>
      <c r="O219" s="74">
        <v>0</v>
      </c>
      <c r="P219" s="74">
        <v>122.78</v>
      </c>
      <c r="Q219" s="74">
        <v>0</v>
      </c>
      <c r="R219" s="74">
        <v>0</v>
      </c>
      <c r="S219" s="74">
        <v>122.78</v>
      </c>
      <c r="T219" s="74">
        <v>122.78</v>
      </c>
      <c r="U219" s="74">
        <v>0</v>
      </c>
      <c r="V219" s="74">
        <v>122.78</v>
      </c>
      <c r="W219" s="74">
        <v>0</v>
      </c>
      <c r="X219" s="74">
        <v>0</v>
      </c>
      <c r="Y219" s="74">
        <v>122.78</v>
      </c>
      <c r="Z219" s="74">
        <v>422.15</v>
      </c>
      <c r="AA219" s="74">
        <v>0</v>
      </c>
      <c r="AB219" s="74">
        <v>422.15</v>
      </c>
      <c r="AC219" s="74">
        <v>0</v>
      </c>
      <c r="AD219" s="74">
        <v>0</v>
      </c>
      <c r="AE219" s="74">
        <v>422.15</v>
      </c>
    </row>
    <row r="220" spans="1:31" x14ac:dyDescent="0.25">
      <c r="A220" s="1" t="s">
        <v>512</v>
      </c>
      <c r="B220" s="74">
        <v>75154</v>
      </c>
      <c r="C220" s="74">
        <v>15000</v>
      </c>
      <c r="D220" s="74">
        <v>90154</v>
      </c>
      <c r="E220" s="74">
        <v>77408.08</v>
      </c>
      <c r="F220" s="74">
        <v>77408.08</v>
      </c>
      <c r="G220" s="74">
        <v>12745.92</v>
      </c>
      <c r="H220" s="74">
        <v>74084</v>
      </c>
      <c r="I220" s="73">
        <v>0</v>
      </c>
      <c r="J220" s="73">
        <v>74084</v>
      </c>
      <c r="K220" s="73">
        <v>64751.98</v>
      </c>
      <c r="L220" s="73">
        <v>64751.98</v>
      </c>
      <c r="M220" s="73">
        <v>9332.02</v>
      </c>
      <c r="N220" s="74">
        <v>75154</v>
      </c>
      <c r="O220" s="74">
        <v>-2267</v>
      </c>
      <c r="P220" s="74">
        <v>72887</v>
      </c>
      <c r="Q220" s="74">
        <v>65314.73</v>
      </c>
      <c r="R220" s="74">
        <v>65314.73</v>
      </c>
      <c r="S220" s="74">
        <v>7572.27</v>
      </c>
      <c r="T220" s="74">
        <v>71731</v>
      </c>
      <c r="U220" s="74">
        <v>1400</v>
      </c>
      <c r="V220" s="74">
        <v>73131</v>
      </c>
      <c r="W220" s="74">
        <v>68527.3</v>
      </c>
      <c r="X220" s="74">
        <v>68527.3</v>
      </c>
      <c r="Y220" s="74">
        <v>4603.7</v>
      </c>
      <c r="Z220" s="74">
        <v>296123</v>
      </c>
      <c r="AA220" s="74">
        <v>14133</v>
      </c>
      <c r="AB220" s="74">
        <v>310256</v>
      </c>
      <c r="AC220" s="74">
        <v>276002.09000000003</v>
      </c>
      <c r="AD220" s="74">
        <v>276002.09000000003</v>
      </c>
      <c r="AE220" s="74">
        <v>34253.910000000003</v>
      </c>
    </row>
    <row r="221" spans="1:31" x14ac:dyDescent="0.25">
      <c r="A221" s="1" t="s">
        <v>511</v>
      </c>
      <c r="B221" s="74">
        <v>8082.46</v>
      </c>
      <c r="C221" s="74">
        <v>0</v>
      </c>
      <c r="D221" s="74">
        <v>8082.46</v>
      </c>
      <c r="E221" s="74">
        <v>20827.18</v>
      </c>
      <c r="F221" s="74">
        <v>20827.18</v>
      </c>
      <c r="G221" s="74">
        <v>-12744.72</v>
      </c>
      <c r="H221" s="74">
        <v>15332.73</v>
      </c>
      <c r="I221" s="73">
        <v>0</v>
      </c>
      <c r="J221" s="73">
        <v>15332.73</v>
      </c>
      <c r="K221" s="73">
        <v>21554.720000000001</v>
      </c>
      <c r="L221" s="73">
        <v>21554.720000000001</v>
      </c>
      <c r="M221" s="73">
        <v>-6221.99</v>
      </c>
      <c r="N221" s="74">
        <v>15864.8</v>
      </c>
      <c r="O221" s="74">
        <v>0</v>
      </c>
      <c r="P221" s="74">
        <v>15864.8</v>
      </c>
      <c r="Q221" s="74">
        <v>15594.19</v>
      </c>
      <c r="R221" s="74">
        <v>15594.19</v>
      </c>
      <c r="S221" s="74">
        <v>270.61</v>
      </c>
      <c r="T221" s="74">
        <v>18438.169999999998</v>
      </c>
      <c r="U221" s="74">
        <v>0</v>
      </c>
      <c r="V221" s="74">
        <v>18438.169999999998</v>
      </c>
      <c r="W221" s="74">
        <v>75948.75</v>
      </c>
      <c r="X221" s="74">
        <v>75948.75</v>
      </c>
      <c r="Y221" s="74">
        <v>-57510.58</v>
      </c>
      <c r="Z221" s="74">
        <v>57718.159999999996</v>
      </c>
      <c r="AA221" s="74">
        <v>0</v>
      </c>
      <c r="AB221" s="74">
        <v>57718.159999999996</v>
      </c>
      <c r="AC221" s="74">
        <v>133924.84</v>
      </c>
      <c r="AD221" s="74">
        <v>133924.84</v>
      </c>
      <c r="AE221" s="74">
        <v>-76206.679999999993</v>
      </c>
    </row>
    <row r="222" spans="1:31" x14ac:dyDescent="0.25">
      <c r="A222" s="1" t="s">
        <v>510</v>
      </c>
      <c r="B222" s="74">
        <v>39600</v>
      </c>
      <c r="C222" s="74">
        <v>0</v>
      </c>
      <c r="D222" s="74">
        <v>39600</v>
      </c>
      <c r="E222" s="74">
        <v>23890.71</v>
      </c>
      <c r="F222" s="74">
        <v>23890.71</v>
      </c>
      <c r="G222" s="74">
        <v>15709.29</v>
      </c>
      <c r="H222" s="74">
        <v>43200</v>
      </c>
      <c r="I222" s="73">
        <v>0</v>
      </c>
      <c r="J222" s="73">
        <v>43200</v>
      </c>
      <c r="K222" s="73">
        <v>34618</v>
      </c>
      <c r="L222" s="73">
        <v>34618</v>
      </c>
      <c r="M222" s="73">
        <v>8582</v>
      </c>
      <c r="N222" s="74">
        <v>46800</v>
      </c>
      <c r="O222" s="74">
        <v>-8705.65</v>
      </c>
      <c r="P222" s="74">
        <v>38094.35</v>
      </c>
      <c r="Q222" s="74">
        <v>36001.449999999997</v>
      </c>
      <c r="R222" s="74">
        <v>36001.449999999997</v>
      </c>
      <c r="S222" s="74">
        <v>2092.9</v>
      </c>
      <c r="T222" s="74">
        <v>50400</v>
      </c>
      <c r="U222" s="74">
        <v>-1400</v>
      </c>
      <c r="V222" s="74">
        <v>49000</v>
      </c>
      <c r="W222" s="74">
        <v>45572.9</v>
      </c>
      <c r="X222" s="74">
        <v>45572.9</v>
      </c>
      <c r="Y222" s="74">
        <v>3427.1</v>
      </c>
      <c r="Z222" s="74">
        <v>180000</v>
      </c>
      <c r="AA222" s="74">
        <v>-10105.65</v>
      </c>
      <c r="AB222" s="74">
        <v>169894.35</v>
      </c>
      <c r="AC222" s="74">
        <v>140083.06</v>
      </c>
      <c r="AD222" s="74">
        <v>140083.06</v>
      </c>
      <c r="AE222" s="74">
        <v>29811.29</v>
      </c>
    </row>
    <row r="223" spans="1:31" x14ac:dyDescent="0.25">
      <c r="A223" s="1" t="s">
        <v>509</v>
      </c>
      <c r="B223" s="74">
        <v>173905.2</v>
      </c>
      <c r="C223" s="74">
        <v>-15000</v>
      </c>
      <c r="D223" s="74">
        <v>158905.20000000001</v>
      </c>
      <c r="E223" s="74">
        <v>106477.17</v>
      </c>
      <c r="F223" s="74">
        <v>106477.17</v>
      </c>
      <c r="G223" s="74">
        <v>52428.03</v>
      </c>
      <c r="H223" s="74">
        <v>430313.53</v>
      </c>
      <c r="I223" s="73">
        <v>0</v>
      </c>
      <c r="J223" s="73">
        <v>430313.53</v>
      </c>
      <c r="K223" s="73">
        <v>397816.83</v>
      </c>
      <c r="L223" s="73">
        <v>397816.83</v>
      </c>
      <c r="M223" s="73">
        <v>32496.7</v>
      </c>
      <c r="N223" s="74">
        <v>444645.85</v>
      </c>
      <c r="O223" s="74">
        <v>10972.65</v>
      </c>
      <c r="P223" s="74">
        <v>455618.5</v>
      </c>
      <c r="Q223" s="74">
        <v>455618.72</v>
      </c>
      <c r="R223" s="74">
        <v>455618.72</v>
      </c>
      <c r="S223" s="74">
        <v>-0.22</v>
      </c>
      <c r="T223" s="74">
        <v>536375.16</v>
      </c>
      <c r="U223" s="74">
        <v>0</v>
      </c>
      <c r="V223" s="74">
        <v>536375.16</v>
      </c>
      <c r="W223" s="74">
        <v>488279.3</v>
      </c>
      <c r="X223" s="74">
        <v>488279.3</v>
      </c>
      <c r="Y223" s="74">
        <v>48095.86</v>
      </c>
      <c r="Z223" s="74">
        <v>1585239.7400000002</v>
      </c>
      <c r="AA223" s="74">
        <v>-4027.3500000000004</v>
      </c>
      <c r="AB223" s="74">
        <v>1581212.3900000001</v>
      </c>
      <c r="AC223" s="74">
        <v>1448192.02</v>
      </c>
      <c r="AD223" s="74">
        <v>1448192.02</v>
      </c>
      <c r="AE223" s="74">
        <v>133020.37</v>
      </c>
    </row>
    <row r="224" spans="1:31" x14ac:dyDescent="0.25">
      <c r="A224" s="1" t="s">
        <v>508</v>
      </c>
      <c r="B224" s="74">
        <v>1846608</v>
      </c>
      <c r="C224" s="74">
        <v>0</v>
      </c>
      <c r="D224" s="74">
        <v>1846608</v>
      </c>
      <c r="E224" s="74">
        <v>1846608</v>
      </c>
      <c r="F224" s="74">
        <v>1846608</v>
      </c>
      <c r="G224" s="74">
        <v>0</v>
      </c>
      <c r="H224" s="74">
        <v>1754893</v>
      </c>
      <c r="I224" s="73">
        <v>0</v>
      </c>
      <c r="J224" s="73">
        <v>1754893</v>
      </c>
      <c r="K224" s="73">
        <v>1754893</v>
      </c>
      <c r="L224" s="73">
        <v>1754893</v>
      </c>
      <c r="M224" s="73">
        <v>0</v>
      </c>
      <c r="N224" s="74">
        <v>1749611</v>
      </c>
      <c r="O224" s="74">
        <v>0</v>
      </c>
      <c r="P224" s="74">
        <v>1749611</v>
      </c>
      <c r="Q224" s="74">
        <v>1749611</v>
      </c>
      <c r="R224" s="74">
        <v>1749611</v>
      </c>
      <c r="S224" s="74">
        <v>0</v>
      </c>
      <c r="T224" s="74">
        <v>1804334</v>
      </c>
      <c r="U224" s="74">
        <v>0</v>
      </c>
      <c r="V224" s="74">
        <v>1804334</v>
      </c>
      <c r="W224" s="74">
        <v>1804334</v>
      </c>
      <c r="X224" s="74">
        <v>1804334</v>
      </c>
      <c r="Y224" s="74">
        <v>0</v>
      </c>
      <c r="Z224" s="74">
        <v>7155446</v>
      </c>
      <c r="AA224" s="74">
        <v>0</v>
      </c>
      <c r="AB224" s="74">
        <v>7155446</v>
      </c>
      <c r="AC224" s="74">
        <v>7155446</v>
      </c>
      <c r="AD224" s="74">
        <v>7155446</v>
      </c>
      <c r="AE224" s="74">
        <v>0</v>
      </c>
    </row>
    <row r="225" spans="1:31" x14ac:dyDescent="0.25">
      <c r="A225" s="1" t="s">
        <v>507</v>
      </c>
      <c r="B225" s="74">
        <v>92500</v>
      </c>
      <c r="C225" s="74">
        <v>-4889.5</v>
      </c>
      <c r="D225" s="74">
        <v>87610.5</v>
      </c>
      <c r="E225" s="74">
        <v>47144.11</v>
      </c>
      <c r="F225" s="74">
        <v>47144.11</v>
      </c>
      <c r="G225" s="74">
        <v>40466.39</v>
      </c>
      <c r="H225" s="74">
        <v>56000</v>
      </c>
      <c r="I225" s="73">
        <v>-53371</v>
      </c>
      <c r="J225" s="73">
        <v>2629</v>
      </c>
      <c r="K225" s="73">
        <v>226.25</v>
      </c>
      <c r="L225" s="73">
        <v>226.25</v>
      </c>
      <c r="M225" s="73">
        <v>2402.75</v>
      </c>
      <c r="N225" s="74">
        <v>56000</v>
      </c>
      <c r="O225" s="74">
        <v>-16217.75</v>
      </c>
      <c r="P225" s="74">
        <v>39782.25</v>
      </c>
      <c r="Q225" s="74">
        <v>25271.91</v>
      </c>
      <c r="R225" s="74">
        <v>25271.91</v>
      </c>
      <c r="S225" s="74">
        <v>14510.34</v>
      </c>
      <c r="T225" s="74">
        <v>56000</v>
      </c>
      <c r="U225" s="74">
        <v>-50000</v>
      </c>
      <c r="V225" s="74">
        <v>6000</v>
      </c>
      <c r="W225" s="74">
        <v>865.4</v>
      </c>
      <c r="X225" s="74">
        <v>865.4</v>
      </c>
      <c r="Y225" s="74">
        <v>5134.6000000000004</v>
      </c>
      <c r="Z225" s="74">
        <v>260500</v>
      </c>
      <c r="AA225" s="74">
        <v>-124478.25</v>
      </c>
      <c r="AB225" s="74">
        <v>136021.75</v>
      </c>
      <c r="AC225" s="74">
        <v>73507.67</v>
      </c>
      <c r="AD225" s="74">
        <v>73507.67</v>
      </c>
      <c r="AE225" s="74">
        <v>62514.079999999994</v>
      </c>
    </row>
    <row r="226" spans="1:31" x14ac:dyDescent="0.25">
      <c r="A226" s="1" t="s">
        <v>506</v>
      </c>
      <c r="B226" s="74">
        <v>5311.76</v>
      </c>
      <c r="C226" s="74">
        <v>0</v>
      </c>
      <c r="D226" s="74">
        <v>5311.76</v>
      </c>
      <c r="E226" s="74">
        <v>4178.71</v>
      </c>
      <c r="F226" s="74">
        <v>4178.71</v>
      </c>
      <c r="G226" s="74">
        <v>1133.05</v>
      </c>
      <c r="H226" s="74">
        <v>4359.2</v>
      </c>
      <c r="I226" s="73">
        <v>0</v>
      </c>
      <c r="J226" s="73">
        <v>4359.2</v>
      </c>
      <c r="K226" s="73">
        <v>4291.92</v>
      </c>
      <c r="L226" s="73">
        <v>4291.92</v>
      </c>
      <c r="M226" s="73">
        <v>67.28</v>
      </c>
      <c r="N226" s="74">
        <v>4359.2</v>
      </c>
      <c r="O226" s="74">
        <v>0</v>
      </c>
      <c r="P226" s="74">
        <v>4359.2</v>
      </c>
      <c r="Q226" s="74">
        <v>3952.91</v>
      </c>
      <c r="R226" s="74">
        <v>3952.91</v>
      </c>
      <c r="S226" s="74">
        <v>406.29</v>
      </c>
      <c r="T226" s="74">
        <v>4381.6000000000004</v>
      </c>
      <c r="U226" s="74">
        <v>0</v>
      </c>
      <c r="V226" s="74">
        <v>4381.6000000000004</v>
      </c>
      <c r="W226" s="74">
        <v>37716.769999999997</v>
      </c>
      <c r="X226" s="74">
        <v>37716.769999999997</v>
      </c>
      <c r="Y226" s="74">
        <v>-33335.17</v>
      </c>
      <c r="Z226" s="74">
        <v>18411.760000000002</v>
      </c>
      <c r="AA226" s="74">
        <v>0</v>
      </c>
      <c r="AB226" s="74">
        <v>18411.760000000002</v>
      </c>
      <c r="AC226" s="74">
        <v>50140.31</v>
      </c>
      <c r="AD226" s="74">
        <v>50140.31</v>
      </c>
      <c r="AE226" s="74">
        <v>-31728.55</v>
      </c>
    </row>
    <row r="227" spans="1:31" x14ac:dyDescent="0.25">
      <c r="A227" s="1" t="s">
        <v>505</v>
      </c>
      <c r="B227" s="74">
        <v>7920</v>
      </c>
      <c r="C227" s="74">
        <v>4889.5</v>
      </c>
      <c r="D227" s="74">
        <v>12809.5</v>
      </c>
      <c r="E227" s="74">
        <v>12809.5</v>
      </c>
      <c r="F227" s="74">
        <v>12809.5</v>
      </c>
      <c r="G227" s="74">
        <v>0</v>
      </c>
      <c r="H227" s="74">
        <v>10400</v>
      </c>
      <c r="I227" s="73">
        <v>53371</v>
      </c>
      <c r="J227" s="73">
        <v>63771</v>
      </c>
      <c r="K227" s="73">
        <v>63771</v>
      </c>
      <c r="L227" s="73">
        <v>63771</v>
      </c>
      <c r="M227" s="73">
        <v>0</v>
      </c>
      <c r="N227" s="74">
        <v>10400</v>
      </c>
      <c r="O227" s="74">
        <v>16217.75</v>
      </c>
      <c r="P227" s="74">
        <v>26617.75</v>
      </c>
      <c r="Q227" s="74">
        <v>26617.75</v>
      </c>
      <c r="R227" s="74">
        <v>26617.75</v>
      </c>
      <c r="S227" s="74">
        <v>0</v>
      </c>
      <c r="T227" s="74">
        <v>11200</v>
      </c>
      <c r="U227" s="74">
        <v>50000</v>
      </c>
      <c r="V227" s="74">
        <v>61200</v>
      </c>
      <c r="W227" s="74">
        <v>33027.699999999997</v>
      </c>
      <c r="X227" s="74">
        <v>33027.699999999997</v>
      </c>
      <c r="Y227" s="74">
        <v>28172.3</v>
      </c>
      <c r="Z227" s="74">
        <v>39920</v>
      </c>
      <c r="AA227" s="74">
        <v>124478.25</v>
      </c>
      <c r="AB227" s="74">
        <v>164398.25</v>
      </c>
      <c r="AC227" s="74">
        <v>136225.95000000001</v>
      </c>
      <c r="AD227" s="74">
        <v>136225.95000000001</v>
      </c>
      <c r="AE227" s="74">
        <v>28172.3</v>
      </c>
    </row>
    <row r="228" spans="1:31" x14ac:dyDescent="0.25">
      <c r="A228" s="1" t="s">
        <v>504</v>
      </c>
      <c r="H228" s="74">
        <v>6000</v>
      </c>
      <c r="I228" s="73">
        <v>0</v>
      </c>
      <c r="J228" s="73">
        <v>6000</v>
      </c>
      <c r="K228" s="73">
        <v>0</v>
      </c>
      <c r="L228" s="73">
        <v>0</v>
      </c>
      <c r="M228" s="73">
        <v>6000</v>
      </c>
      <c r="N228" s="74">
        <v>6000</v>
      </c>
      <c r="O228" s="74">
        <v>0</v>
      </c>
      <c r="P228" s="74">
        <v>6000</v>
      </c>
      <c r="Q228" s="74">
        <v>0</v>
      </c>
      <c r="R228" s="74">
        <v>0</v>
      </c>
      <c r="S228" s="74">
        <v>6000</v>
      </c>
      <c r="T228" s="74">
        <v>2430</v>
      </c>
      <c r="U228" s="74">
        <v>0</v>
      </c>
      <c r="V228" s="74">
        <v>2430</v>
      </c>
      <c r="W228" s="74">
        <v>0</v>
      </c>
      <c r="X228" s="74">
        <v>0</v>
      </c>
      <c r="Y228" s="74">
        <v>2430</v>
      </c>
      <c r="Z228" s="74">
        <v>14430</v>
      </c>
      <c r="AA228" s="74">
        <v>0</v>
      </c>
      <c r="AB228" s="74">
        <v>14430</v>
      </c>
      <c r="AC228" s="74">
        <v>0</v>
      </c>
      <c r="AD228" s="74">
        <v>0</v>
      </c>
      <c r="AE228" s="74">
        <v>14430</v>
      </c>
    </row>
    <row r="229" spans="1:31" x14ac:dyDescent="0.25">
      <c r="A229" s="1" t="s">
        <v>503</v>
      </c>
      <c r="H229" s="74">
        <v>168</v>
      </c>
      <c r="I229" s="73">
        <v>0</v>
      </c>
      <c r="J229" s="73">
        <v>168</v>
      </c>
      <c r="K229" s="73">
        <v>0</v>
      </c>
      <c r="L229" s="73">
        <v>0</v>
      </c>
      <c r="M229" s="73">
        <v>168</v>
      </c>
      <c r="N229" s="74">
        <v>168</v>
      </c>
      <c r="O229" s="74">
        <v>0</v>
      </c>
      <c r="P229" s="74">
        <v>168</v>
      </c>
      <c r="Q229" s="74">
        <v>0</v>
      </c>
      <c r="R229" s="74">
        <v>0</v>
      </c>
      <c r="S229" s="74">
        <v>168</v>
      </c>
      <c r="T229" s="74">
        <v>68.040000000000006</v>
      </c>
      <c r="U229" s="74">
        <v>0</v>
      </c>
      <c r="V229" s="74">
        <v>68.040000000000006</v>
      </c>
      <c r="W229" s="74">
        <v>0</v>
      </c>
      <c r="X229" s="74">
        <v>0</v>
      </c>
      <c r="Y229" s="74">
        <v>68.040000000000006</v>
      </c>
      <c r="Z229" s="74">
        <v>404.04</v>
      </c>
      <c r="AA229" s="74">
        <v>0</v>
      </c>
      <c r="AB229" s="74">
        <v>404.04</v>
      </c>
      <c r="AC229" s="74">
        <v>0</v>
      </c>
      <c r="AD229" s="74">
        <v>0</v>
      </c>
      <c r="AE229" s="74">
        <v>404.04</v>
      </c>
    </row>
    <row r="230" spans="1:31" x14ac:dyDescent="0.25">
      <c r="A230" s="1" t="s">
        <v>502</v>
      </c>
      <c r="B230" s="74">
        <v>98024.9</v>
      </c>
      <c r="C230" s="74">
        <v>0</v>
      </c>
      <c r="D230" s="74">
        <v>98024.9</v>
      </c>
      <c r="E230" s="74">
        <v>96527.89</v>
      </c>
      <c r="F230" s="74">
        <v>96527.89</v>
      </c>
      <c r="G230" s="74">
        <v>1497.01</v>
      </c>
      <c r="H230" s="74">
        <v>115000</v>
      </c>
      <c r="I230" s="73">
        <v>0</v>
      </c>
      <c r="J230" s="73">
        <v>115000</v>
      </c>
      <c r="K230" s="73">
        <v>114269.55</v>
      </c>
      <c r="L230" s="73">
        <v>114269.55</v>
      </c>
      <c r="M230" s="73">
        <v>730.45</v>
      </c>
      <c r="N230" s="74">
        <v>115000</v>
      </c>
      <c r="O230" s="74">
        <v>0</v>
      </c>
      <c r="P230" s="74">
        <v>115000</v>
      </c>
      <c r="Q230" s="74">
        <v>113606.18</v>
      </c>
      <c r="R230" s="74">
        <v>113606.18</v>
      </c>
      <c r="S230" s="74">
        <v>1393.82</v>
      </c>
      <c r="T230" s="74">
        <v>100000</v>
      </c>
      <c r="U230" s="74">
        <v>0</v>
      </c>
      <c r="V230" s="74">
        <v>100000</v>
      </c>
      <c r="W230" s="74">
        <v>91320.99</v>
      </c>
      <c r="X230" s="74">
        <v>91320.99</v>
      </c>
      <c r="Y230" s="74">
        <v>8679.01</v>
      </c>
      <c r="Z230" s="74">
        <v>428024.9</v>
      </c>
      <c r="AA230" s="74">
        <v>0</v>
      </c>
      <c r="AB230" s="74">
        <v>428024.9</v>
      </c>
      <c r="AC230" s="74">
        <v>415724.61</v>
      </c>
      <c r="AD230" s="74">
        <v>415724.61</v>
      </c>
      <c r="AE230" s="74">
        <v>12300.29</v>
      </c>
    </row>
    <row r="231" spans="1:31" x14ac:dyDescent="0.25">
      <c r="A231" s="1" t="s">
        <v>501</v>
      </c>
      <c r="B231" s="74">
        <v>2744.7</v>
      </c>
      <c r="C231" s="74">
        <v>0</v>
      </c>
      <c r="D231" s="74">
        <v>2744.7</v>
      </c>
      <c r="E231" s="74">
        <v>2702.78</v>
      </c>
      <c r="F231" s="74">
        <v>2702.78</v>
      </c>
      <c r="G231" s="74">
        <v>41.92</v>
      </c>
      <c r="H231" s="74">
        <v>3220</v>
      </c>
      <c r="I231" s="73">
        <v>0</v>
      </c>
      <c r="J231" s="73">
        <v>3220</v>
      </c>
      <c r="K231" s="73">
        <v>3199.54</v>
      </c>
      <c r="L231" s="73">
        <v>3199.54</v>
      </c>
      <c r="M231" s="73">
        <v>20.46</v>
      </c>
      <c r="N231" s="74">
        <v>3220</v>
      </c>
      <c r="O231" s="74">
        <v>0</v>
      </c>
      <c r="P231" s="74">
        <v>3220</v>
      </c>
      <c r="Q231" s="74">
        <v>3180.96</v>
      </c>
      <c r="R231" s="74">
        <v>3180.96</v>
      </c>
      <c r="S231" s="74">
        <v>39.04</v>
      </c>
      <c r="T231" s="74">
        <v>2800</v>
      </c>
      <c r="U231" s="74">
        <v>0</v>
      </c>
      <c r="V231" s="74">
        <v>2800</v>
      </c>
      <c r="W231" s="74">
        <v>4795.6899999999996</v>
      </c>
      <c r="X231" s="74">
        <v>4795.6899999999996</v>
      </c>
      <c r="Y231" s="74">
        <v>-1995.69</v>
      </c>
      <c r="Z231" s="74">
        <v>11984.7</v>
      </c>
      <c r="AA231" s="74">
        <v>0</v>
      </c>
      <c r="AB231" s="74">
        <v>11984.7</v>
      </c>
      <c r="AC231" s="74">
        <v>13878.969999999998</v>
      </c>
      <c r="AD231" s="74">
        <v>13878.969999999998</v>
      </c>
      <c r="AE231" s="74">
        <v>-1894.27</v>
      </c>
    </row>
    <row r="232" spans="1:31" x14ac:dyDescent="0.25">
      <c r="A232" s="1" t="s">
        <v>745</v>
      </c>
      <c r="B232" s="74">
        <v>18550</v>
      </c>
      <c r="C232" s="74">
        <v>0</v>
      </c>
      <c r="D232" s="74">
        <v>18550</v>
      </c>
      <c r="E232" s="74">
        <v>13495.5</v>
      </c>
      <c r="F232" s="74">
        <v>13495.5</v>
      </c>
      <c r="G232" s="74">
        <v>5054.5</v>
      </c>
      <c r="H232" s="74">
        <v>17500</v>
      </c>
      <c r="I232" s="73">
        <v>0</v>
      </c>
      <c r="J232" s="73">
        <v>17500</v>
      </c>
      <c r="K232" s="73">
        <v>12595.8</v>
      </c>
      <c r="L232" s="73">
        <v>12595.8</v>
      </c>
      <c r="M232" s="73">
        <v>4904.2</v>
      </c>
      <c r="N232" s="74">
        <v>16050</v>
      </c>
      <c r="O232" s="74">
        <v>-52</v>
      </c>
      <c r="P232" s="74">
        <v>15998</v>
      </c>
      <c r="Q232" s="74">
        <v>15935.58</v>
      </c>
      <c r="R232" s="74">
        <v>15935.58</v>
      </c>
      <c r="S232" s="74">
        <v>62.42</v>
      </c>
      <c r="T232" s="74">
        <v>16300</v>
      </c>
      <c r="U232" s="74">
        <v>-812</v>
      </c>
      <c r="V232" s="74">
        <v>15488</v>
      </c>
      <c r="W232" s="74">
        <v>15151.47</v>
      </c>
      <c r="X232" s="74">
        <v>15151.47</v>
      </c>
      <c r="Y232" s="74">
        <v>336.53</v>
      </c>
      <c r="Z232" s="74">
        <v>68400</v>
      </c>
      <c r="AA232" s="74">
        <v>-864</v>
      </c>
      <c r="AB232" s="74">
        <v>67536</v>
      </c>
      <c r="AC232" s="74">
        <v>57178.35</v>
      </c>
      <c r="AD232" s="74">
        <v>57178.35</v>
      </c>
      <c r="AE232" s="74">
        <v>10357.650000000001</v>
      </c>
    </row>
    <row r="233" spans="1:31" x14ac:dyDescent="0.25">
      <c r="A233" s="1" t="s">
        <v>746</v>
      </c>
      <c r="B233" s="74">
        <v>611.79999999999995</v>
      </c>
      <c r="C233" s="74">
        <v>0</v>
      </c>
      <c r="D233" s="74">
        <v>611.79999999999995</v>
      </c>
      <c r="E233" s="74">
        <v>434.54</v>
      </c>
      <c r="F233" s="74">
        <v>434.54</v>
      </c>
      <c r="G233" s="74">
        <v>177.26</v>
      </c>
      <c r="H233" s="74">
        <v>590.79999999999995</v>
      </c>
      <c r="I233" s="73">
        <v>0</v>
      </c>
      <c r="J233" s="73">
        <v>590.79999999999995</v>
      </c>
      <c r="K233" s="73">
        <v>1587.39</v>
      </c>
      <c r="L233" s="73">
        <v>1587.39</v>
      </c>
      <c r="M233" s="73">
        <v>-996.59</v>
      </c>
      <c r="N233" s="74">
        <v>558.6</v>
      </c>
      <c r="O233" s="74">
        <v>0</v>
      </c>
      <c r="P233" s="74">
        <v>558.6</v>
      </c>
      <c r="Q233" s="74">
        <v>556.85</v>
      </c>
      <c r="R233" s="74">
        <v>556.85</v>
      </c>
      <c r="S233" s="74">
        <v>1.75</v>
      </c>
      <c r="T233" s="74">
        <v>553.84</v>
      </c>
      <c r="U233" s="74">
        <v>0</v>
      </c>
      <c r="V233" s="74">
        <v>553.84</v>
      </c>
      <c r="W233" s="74">
        <v>1006.37</v>
      </c>
      <c r="X233" s="74">
        <v>1006.37</v>
      </c>
      <c r="Y233" s="74">
        <v>-452.53</v>
      </c>
      <c r="Z233" s="74">
        <v>2315.04</v>
      </c>
      <c r="AA233" s="74">
        <v>0</v>
      </c>
      <c r="AB233" s="74">
        <v>2315.04</v>
      </c>
      <c r="AC233" s="74">
        <v>3585.15</v>
      </c>
      <c r="AD233" s="74">
        <v>3585.15</v>
      </c>
      <c r="AE233" s="74">
        <v>-1270.1100000000001</v>
      </c>
    </row>
    <row r="234" spans="1:31" x14ac:dyDescent="0.25">
      <c r="A234" s="1" t="s">
        <v>747</v>
      </c>
      <c r="B234" s="74">
        <v>3300</v>
      </c>
      <c r="C234" s="74">
        <v>0</v>
      </c>
      <c r="D234" s="74">
        <v>3300</v>
      </c>
      <c r="E234" s="74">
        <v>2024</v>
      </c>
      <c r="F234" s="74">
        <v>2024</v>
      </c>
      <c r="G234" s="74">
        <v>1276</v>
      </c>
      <c r="H234" s="74">
        <v>3600</v>
      </c>
      <c r="I234" s="73">
        <v>0</v>
      </c>
      <c r="J234" s="73">
        <v>3600</v>
      </c>
      <c r="K234" s="73">
        <v>1025.28</v>
      </c>
      <c r="L234" s="73">
        <v>1025.28</v>
      </c>
      <c r="M234" s="73">
        <v>2574.7199999999998</v>
      </c>
      <c r="N234" s="74">
        <v>3900</v>
      </c>
      <c r="O234" s="74">
        <v>52</v>
      </c>
      <c r="P234" s="74">
        <v>3952</v>
      </c>
      <c r="Q234" s="74">
        <v>3952</v>
      </c>
      <c r="R234" s="74">
        <v>3952</v>
      </c>
      <c r="S234" s="74">
        <v>0</v>
      </c>
      <c r="T234" s="74">
        <v>3480</v>
      </c>
      <c r="U234" s="74">
        <v>812</v>
      </c>
      <c r="V234" s="74">
        <v>4292</v>
      </c>
      <c r="W234" s="74">
        <v>4176</v>
      </c>
      <c r="X234" s="74">
        <v>4176</v>
      </c>
      <c r="Y234" s="74">
        <v>116</v>
      </c>
      <c r="Z234" s="74">
        <v>14280</v>
      </c>
      <c r="AA234" s="74">
        <v>864</v>
      </c>
      <c r="AB234" s="74">
        <v>15144</v>
      </c>
      <c r="AC234" s="74">
        <v>11177.279999999999</v>
      </c>
      <c r="AD234" s="74">
        <v>11177.279999999999</v>
      </c>
      <c r="AE234" s="74">
        <v>3966.72</v>
      </c>
    </row>
    <row r="235" spans="1:31" x14ac:dyDescent="0.25">
      <c r="A235" s="1" t="s">
        <v>748</v>
      </c>
      <c r="B235" s="74">
        <v>13000</v>
      </c>
      <c r="C235" s="74">
        <v>-750</v>
      </c>
      <c r="D235" s="74">
        <v>12250</v>
      </c>
      <c r="E235" s="74">
        <v>1149.5999999999999</v>
      </c>
      <c r="F235" s="74">
        <v>1149.5999999999999</v>
      </c>
      <c r="G235" s="74">
        <v>11100.4</v>
      </c>
      <c r="H235" s="74">
        <v>10000</v>
      </c>
      <c r="I235" s="73">
        <v>0</v>
      </c>
      <c r="J235" s="73">
        <v>10000</v>
      </c>
      <c r="K235" s="73">
        <v>4194.58</v>
      </c>
      <c r="L235" s="73">
        <v>4194.58</v>
      </c>
      <c r="M235" s="73">
        <v>5805.42</v>
      </c>
      <c r="N235" s="74">
        <v>7500</v>
      </c>
      <c r="O235" s="74">
        <v>0</v>
      </c>
      <c r="P235" s="74">
        <v>7500</v>
      </c>
      <c r="Q235" s="74">
        <v>4521.95</v>
      </c>
      <c r="R235" s="74">
        <v>4521.95</v>
      </c>
      <c r="S235" s="74">
        <v>2978.05</v>
      </c>
      <c r="T235" s="74">
        <v>5000</v>
      </c>
      <c r="U235" s="74">
        <v>0</v>
      </c>
      <c r="V235" s="74">
        <v>5000</v>
      </c>
      <c r="W235" s="74">
        <v>3068.01</v>
      </c>
      <c r="X235" s="74">
        <v>3068.01</v>
      </c>
      <c r="Y235" s="74">
        <v>1931.99</v>
      </c>
      <c r="Z235" s="74">
        <v>35500</v>
      </c>
      <c r="AA235" s="74">
        <v>-750</v>
      </c>
      <c r="AB235" s="74">
        <v>34750</v>
      </c>
      <c r="AC235" s="74">
        <v>12934.140000000001</v>
      </c>
      <c r="AD235" s="74">
        <v>12934.140000000001</v>
      </c>
      <c r="AE235" s="74">
        <v>21815.86</v>
      </c>
    </row>
    <row r="236" spans="1:31" x14ac:dyDescent="0.25">
      <c r="A236" s="1" t="s">
        <v>749</v>
      </c>
      <c r="B236" s="74">
        <v>364</v>
      </c>
      <c r="C236" s="74">
        <v>47.67</v>
      </c>
      <c r="D236" s="74">
        <v>411.67</v>
      </c>
      <c r="E236" s="74">
        <v>32.19</v>
      </c>
      <c r="F236" s="74">
        <v>32.19</v>
      </c>
      <c r="G236" s="74">
        <v>379.48</v>
      </c>
      <c r="H236" s="74">
        <v>280</v>
      </c>
      <c r="I236" s="73">
        <v>0</v>
      </c>
      <c r="J236" s="73">
        <v>280</v>
      </c>
      <c r="K236" s="73">
        <v>117.45</v>
      </c>
      <c r="L236" s="73">
        <v>117.45</v>
      </c>
      <c r="M236" s="73">
        <v>162.55000000000001</v>
      </c>
      <c r="N236" s="74">
        <v>210</v>
      </c>
      <c r="O236" s="74">
        <v>0</v>
      </c>
      <c r="P236" s="74">
        <v>210</v>
      </c>
      <c r="Q236" s="74">
        <v>126.61</v>
      </c>
      <c r="R236" s="74">
        <v>126.61</v>
      </c>
      <c r="S236" s="74">
        <v>83.39</v>
      </c>
      <c r="T236" s="74">
        <v>140</v>
      </c>
      <c r="U236" s="74">
        <v>0</v>
      </c>
      <c r="V236" s="74">
        <v>140</v>
      </c>
      <c r="W236" s="74">
        <v>85.9</v>
      </c>
      <c r="X236" s="74">
        <v>85.9</v>
      </c>
      <c r="Y236" s="74">
        <v>54.1</v>
      </c>
      <c r="Z236" s="74">
        <v>994</v>
      </c>
      <c r="AA236" s="74">
        <v>47.67</v>
      </c>
      <c r="AB236" s="74">
        <v>1041.67</v>
      </c>
      <c r="AC236" s="74">
        <v>362.15</v>
      </c>
      <c r="AD236" s="74">
        <v>362.15</v>
      </c>
      <c r="AE236" s="74">
        <v>679.52</v>
      </c>
    </row>
    <row r="237" spans="1:31" x14ac:dyDescent="0.25">
      <c r="A237" s="1" t="s">
        <v>750</v>
      </c>
      <c r="B237" s="74">
        <v>1400</v>
      </c>
      <c r="C237" s="74">
        <v>0</v>
      </c>
      <c r="D237" s="74">
        <v>1400</v>
      </c>
      <c r="E237" s="74">
        <v>1234.6500000000001</v>
      </c>
      <c r="F237" s="74">
        <v>1234.6500000000001</v>
      </c>
      <c r="G237" s="74">
        <v>165.35</v>
      </c>
      <c r="H237" s="74">
        <v>1500</v>
      </c>
      <c r="I237" s="73">
        <v>11.98</v>
      </c>
      <c r="J237" s="73">
        <v>1511.98</v>
      </c>
      <c r="K237" s="73">
        <v>1511.98</v>
      </c>
      <c r="L237" s="73">
        <v>1511.98</v>
      </c>
      <c r="M237" s="73">
        <v>0</v>
      </c>
      <c r="N237" s="74">
        <v>2400</v>
      </c>
      <c r="O237" s="74">
        <v>0</v>
      </c>
      <c r="P237" s="74">
        <v>2400</v>
      </c>
      <c r="Q237" s="74">
        <v>3261.76</v>
      </c>
      <c r="R237" s="74">
        <v>3261.76</v>
      </c>
      <c r="S237" s="74">
        <v>-861.76</v>
      </c>
      <c r="T237" s="74">
        <v>2100</v>
      </c>
      <c r="U237" s="74">
        <v>0</v>
      </c>
      <c r="V237" s="74">
        <v>2100</v>
      </c>
      <c r="W237" s="74">
        <v>1440.06</v>
      </c>
      <c r="X237" s="74">
        <v>1440.06</v>
      </c>
      <c r="Y237" s="74">
        <v>659.94</v>
      </c>
      <c r="Z237" s="74">
        <v>7400</v>
      </c>
      <c r="AA237" s="74">
        <v>11.98</v>
      </c>
      <c r="AB237" s="74">
        <v>7411.98</v>
      </c>
      <c r="AC237" s="74">
        <v>7448.4500000000007</v>
      </c>
      <c r="AD237" s="74">
        <v>7448.4500000000007</v>
      </c>
      <c r="AE237" s="74">
        <v>-36.469999999999914</v>
      </c>
    </row>
    <row r="238" spans="1:31" x14ac:dyDescent="0.25">
      <c r="A238" s="1" t="s">
        <v>751</v>
      </c>
      <c r="B238" s="74">
        <v>390.88</v>
      </c>
      <c r="C238" s="74">
        <v>0</v>
      </c>
      <c r="D238" s="74">
        <v>390.88</v>
      </c>
      <c r="E238" s="74">
        <v>298.95</v>
      </c>
      <c r="F238" s="74">
        <v>298.95</v>
      </c>
      <c r="G238" s="74">
        <v>91.93</v>
      </c>
      <c r="H238" s="74">
        <v>442.54</v>
      </c>
      <c r="I238" s="73">
        <v>0</v>
      </c>
      <c r="J238" s="73">
        <v>442.54</v>
      </c>
      <c r="K238" s="73">
        <v>1058.78</v>
      </c>
      <c r="L238" s="73">
        <v>1058.78</v>
      </c>
      <c r="M238" s="73">
        <v>-616.24</v>
      </c>
      <c r="N238" s="74">
        <v>67.2</v>
      </c>
      <c r="O238" s="74">
        <v>0</v>
      </c>
      <c r="P238" s="74">
        <v>67.2</v>
      </c>
      <c r="Q238" s="74">
        <v>91.32</v>
      </c>
      <c r="R238" s="74">
        <v>91.32</v>
      </c>
      <c r="S238" s="74">
        <v>-24.12</v>
      </c>
      <c r="T238" s="74">
        <v>58.8</v>
      </c>
      <c r="U238" s="74">
        <v>0</v>
      </c>
      <c r="V238" s="74">
        <v>58.8</v>
      </c>
      <c r="W238" s="74">
        <v>40.32</v>
      </c>
      <c r="X238" s="74">
        <v>40.32</v>
      </c>
      <c r="Y238" s="74">
        <v>18.48</v>
      </c>
      <c r="Z238" s="74">
        <v>959.42000000000007</v>
      </c>
      <c r="AA238" s="74">
        <v>0</v>
      </c>
      <c r="AB238" s="74">
        <v>959.42000000000007</v>
      </c>
      <c r="AC238" s="74">
        <v>1489.37</v>
      </c>
      <c r="AD238" s="74">
        <v>1489.37</v>
      </c>
      <c r="AE238" s="74">
        <v>-529.94999999999993</v>
      </c>
    </row>
    <row r="239" spans="1:31" x14ac:dyDescent="0.25">
      <c r="A239" s="1" t="s">
        <v>752</v>
      </c>
      <c r="B239" s="74">
        <v>12560</v>
      </c>
      <c r="C239" s="74">
        <v>0</v>
      </c>
      <c r="D239" s="74">
        <v>12560</v>
      </c>
      <c r="E239" s="74">
        <v>9442.25</v>
      </c>
      <c r="F239" s="74">
        <v>9442.25</v>
      </c>
      <c r="G239" s="74">
        <v>3117.75</v>
      </c>
      <c r="H239" s="74">
        <v>14305</v>
      </c>
      <c r="I239" s="73">
        <v>-11.98</v>
      </c>
      <c r="J239" s="73">
        <v>14293.02</v>
      </c>
      <c r="K239" s="73">
        <v>12830.25</v>
      </c>
      <c r="L239" s="73">
        <v>12830.25</v>
      </c>
      <c r="M239" s="73">
        <v>1462.77</v>
      </c>
      <c r="N239" s="74">
        <v>0</v>
      </c>
      <c r="O239" s="74">
        <v>0</v>
      </c>
      <c r="P239" s="74">
        <v>0</v>
      </c>
      <c r="Q239" s="74">
        <v>0</v>
      </c>
      <c r="R239" s="74">
        <v>0</v>
      </c>
      <c r="S239" s="74">
        <v>0</v>
      </c>
      <c r="Z239" s="74">
        <v>26865</v>
      </c>
      <c r="AA239" s="74">
        <v>-11.98</v>
      </c>
      <c r="AB239" s="74">
        <v>26853.02</v>
      </c>
      <c r="AC239" s="74">
        <v>22272.5</v>
      </c>
      <c r="AD239" s="74">
        <v>22272.5</v>
      </c>
      <c r="AE239" s="74">
        <v>4580.5200000000004</v>
      </c>
    </row>
    <row r="240" spans="1:31" x14ac:dyDescent="0.25">
      <c r="A240" s="1" t="s">
        <v>753</v>
      </c>
      <c r="H240" s="74">
        <v>9500</v>
      </c>
      <c r="I240" s="73">
        <v>0</v>
      </c>
      <c r="J240" s="73">
        <v>9500</v>
      </c>
      <c r="K240" s="73">
        <v>9724.14</v>
      </c>
      <c r="L240" s="73">
        <v>9724.14</v>
      </c>
      <c r="M240" s="73">
        <v>-224.14</v>
      </c>
      <c r="N240" s="74">
        <v>9500</v>
      </c>
      <c r="O240" s="74">
        <v>0</v>
      </c>
      <c r="P240" s="74">
        <v>9500</v>
      </c>
      <c r="Q240" s="74">
        <v>7664.08</v>
      </c>
      <c r="R240" s="74">
        <v>7664.08</v>
      </c>
      <c r="S240" s="74">
        <v>1835.92</v>
      </c>
      <c r="T240" s="74">
        <v>10250</v>
      </c>
      <c r="U240" s="74">
        <v>0</v>
      </c>
      <c r="V240" s="74">
        <v>10250</v>
      </c>
      <c r="W240" s="74">
        <v>9661.17</v>
      </c>
      <c r="X240" s="74">
        <v>9661.17</v>
      </c>
      <c r="Y240" s="74">
        <v>588.83000000000004</v>
      </c>
      <c r="Z240" s="74">
        <v>29250</v>
      </c>
      <c r="AA240" s="74">
        <v>0</v>
      </c>
      <c r="AB240" s="74">
        <v>29250</v>
      </c>
      <c r="AC240" s="74">
        <v>27049.39</v>
      </c>
      <c r="AD240" s="74">
        <v>27049.39</v>
      </c>
      <c r="AE240" s="74">
        <v>2200.61</v>
      </c>
    </row>
    <row r="241" spans="1:31" x14ac:dyDescent="0.25">
      <c r="A241" s="1" t="s">
        <v>754</v>
      </c>
      <c r="H241" s="74">
        <v>266</v>
      </c>
      <c r="I241" s="73">
        <v>0</v>
      </c>
      <c r="J241" s="73">
        <v>266</v>
      </c>
      <c r="K241" s="73">
        <v>272.27</v>
      </c>
      <c r="L241" s="73">
        <v>272.27</v>
      </c>
      <c r="M241" s="73">
        <v>-6.27</v>
      </c>
      <c r="N241" s="74">
        <v>266</v>
      </c>
      <c r="O241" s="74">
        <v>0</v>
      </c>
      <c r="P241" s="74">
        <v>266</v>
      </c>
      <c r="Q241" s="74">
        <v>214.58</v>
      </c>
      <c r="R241" s="74">
        <v>214.58</v>
      </c>
      <c r="S241" s="74">
        <v>51.42</v>
      </c>
      <c r="T241" s="74">
        <v>287</v>
      </c>
      <c r="U241" s="74">
        <v>0</v>
      </c>
      <c r="V241" s="74">
        <v>287</v>
      </c>
      <c r="W241" s="74">
        <v>648.52</v>
      </c>
      <c r="X241" s="74">
        <v>648.52</v>
      </c>
      <c r="Y241" s="74">
        <v>-361.52</v>
      </c>
      <c r="Z241" s="74">
        <v>819</v>
      </c>
      <c r="AA241" s="74">
        <v>0</v>
      </c>
      <c r="AB241" s="74">
        <v>819</v>
      </c>
      <c r="AC241" s="74">
        <v>1135.3699999999999</v>
      </c>
      <c r="AD241" s="74">
        <v>1135.3699999999999</v>
      </c>
      <c r="AE241" s="74">
        <v>-316.37</v>
      </c>
    </row>
    <row r="242" spans="1:31" x14ac:dyDescent="0.25">
      <c r="A242" s="1" t="s">
        <v>768</v>
      </c>
      <c r="B242" s="74">
        <v>0</v>
      </c>
      <c r="C242" s="74">
        <v>0</v>
      </c>
      <c r="D242" s="74">
        <v>0</v>
      </c>
      <c r="E242" s="74">
        <v>2.57</v>
      </c>
      <c r="F242" s="74">
        <v>2.57</v>
      </c>
      <c r="G242" s="74">
        <v>-2.57</v>
      </c>
      <c r="I242" s="73"/>
      <c r="J242" s="73"/>
      <c r="K242" s="73"/>
      <c r="L242" s="73"/>
      <c r="M242" s="73"/>
      <c r="O242" s="74"/>
      <c r="P242" s="74"/>
      <c r="Q242" s="74"/>
      <c r="R242" s="74"/>
      <c r="S242" s="74"/>
      <c r="Z242" s="74">
        <v>0</v>
      </c>
      <c r="AA242" s="74">
        <v>0</v>
      </c>
      <c r="AB242" s="74">
        <v>0</v>
      </c>
      <c r="AC242" s="74">
        <v>2.57</v>
      </c>
      <c r="AD242" s="74">
        <v>2.57</v>
      </c>
      <c r="AE242" s="74">
        <v>-2.57</v>
      </c>
    </row>
    <row r="243" spans="1:31" x14ac:dyDescent="0.25">
      <c r="A243" s="1" t="s">
        <v>769</v>
      </c>
      <c r="B243" s="74">
        <v>0</v>
      </c>
      <c r="C243" s="74">
        <v>93.82</v>
      </c>
      <c r="D243" s="74">
        <v>93.82</v>
      </c>
      <c r="E243" s="74">
        <v>93.82</v>
      </c>
      <c r="F243" s="74">
        <v>93.82</v>
      </c>
      <c r="G243" s="74">
        <v>0</v>
      </c>
      <c r="H243" s="74">
        <v>0</v>
      </c>
      <c r="I243" s="73">
        <v>0</v>
      </c>
      <c r="J243" s="73">
        <v>0</v>
      </c>
      <c r="K243" s="73">
        <v>0</v>
      </c>
      <c r="L243" s="73">
        <v>0</v>
      </c>
      <c r="M243" s="73">
        <v>0</v>
      </c>
      <c r="N243" s="74">
        <v>0</v>
      </c>
      <c r="O243" s="74">
        <v>325</v>
      </c>
      <c r="P243" s="74">
        <v>325</v>
      </c>
      <c r="Q243" s="74">
        <v>325</v>
      </c>
      <c r="R243" s="74">
        <v>325</v>
      </c>
      <c r="S243" s="74">
        <v>0</v>
      </c>
      <c r="Z243" s="74">
        <v>0</v>
      </c>
      <c r="AA243" s="74">
        <v>418.82</v>
      </c>
      <c r="AB243" s="74">
        <v>418.82</v>
      </c>
      <c r="AC243" s="74">
        <v>418.82</v>
      </c>
      <c r="AD243" s="74">
        <v>418.82</v>
      </c>
      <c r="AE243" s="74">
        <v>0</v>
      </c>
    </row>
    <row r="244" spans="1:31" x14ac:dyDescent="0.25">
      <c r="A244" s="1" t="s">
        <v>770</v>
      </c>
      <c r="B244" s="74">
        <v>10000</v>
      </c>
      <c r="C244" s="74">
        <v>0</v>
      </c>
      <c r="D244" s="74">
        <v>10000</v>
      </c>
      <c r="E244" s="74">
        <v>10000</v>
      </c>
      <c r="F244" s="74">
        <v>10000</v>
      </c>
      <c r="G244" s="74">
        <v>0</v>
      </c>
      <c r="H244" s="74">
        <v>20000</v>
      </c>
      <c r="I244" s="73">
        <v>0</v>
      </c>
      <c r="J244" s="73">
        <v>20000</v>
      </c>
      <c r="K244" s="73">
        <v>20000</v>
      </c>
      <c r="L244" s="73">
        <v>20000</v>
      </c>
      <c r="M244" s="73">
        <v>0</v>
      </c>
      <c r="N244" s="74">
        <v>20000</v>
      </c>
      <c r="O244" s="74">
        <v>0</v>
      </c>
      <c r="P244" s="74">
        <v>20000</v>
      </c>
      <c r="Q244" s="74">
        <v>20000</v>
      </c>
      <c r="R244" s="74">
        <v>20000</v>
      </c>
      <c r="S244" s="74">
        <v>0</v>
      </c>
      <c r="Z244" s="74">
        <v>50000</v>
      </c>
      <c r="AA244" s="74">
        <v>0</v>
      </c>
      <c r="AB244" s="74">
        <v>50000</v>
      </c>
      <c r="AC244" s="74">
        <v>50000</v>
      </c>
      <c r="AD244" s="74">
        <v>50000</v>
      </c>
      <c r="AE244" s="74">
        <v>0</v>
      </c>
    </row>
    <row r="245" spans="1:31" x14ac:dyDescent="0.25">
      <c r="A245" s="1" t="s">
        <v>771</v>
      </c>
      <c r="B245" s="74">
        <v>9510</v>
      </c>
      <c r="C245" s="74">
        <v>0</v>
      </c>
      <c r="D245" s="74">
        <v>9510</v>
      </c>
      <c r="E245" s="74">
        <v>5585.75</v>
      </c>
      <c r="F245" s="74">
        <v>5585.75</v>
      </c>
      <c r="G245" s="74">
        <v>3924.25</v>
      </c>
      <c r="H245" s="74">
        <v>0</v>
      </c>
      <c r="I245" s="73">
        <v>0</v>
      </c>
      <c r="J245" s="73">
        <v>0</v>
      </c>
      <c r="K245" s="73">
        <v>0</v>
      </c>
      <c r="L245" s="73">
        <v>0</v>
      </c>
      <c r="M245" s="73">
        <v>0</v>
      </c>
      <c r="O245" s="74"/>
      <c r="P245" s="74"/>
      <c r="Q245" s="74"/>
      <c r="R245" s="74"/>
      <c r="S245" s="74"/>
      <c r="Z245" s="74">
        <v>9510</v>
      </c>
      <c r="AA245" s="74">
        <v>0</v>
      </c>
      <c r="AB245" s="74">
        <v>9510</v>
      </c>
      <c r="AC245" s="74">
        <v>5585.75</v>
      </c>
      <c r="AD245" s="74">
        <v>5585.75</v>
      </c>
      <c r="AE245" s="74">
        <v>3924.25</v>
      </c>
    </row>
    <row r="246" spans="1:31" x14ac:dyDescent="0.25">
      <c r="A246" s="1" t="s">
        <v>772</v>
      </c>
      <c r="B246" s="74">
        <v>0</v>
      </c>
      <c r="C246" s="74">
        <v>0</v>
      </c>
      <c r="D246" s="74">
        <v>0</v>
      </c>
      <c r="E246" s="74">
        <v>1500</v>
      </c>
      <c r="F246" s="74">
        <v>1500</v>
      </c>
      <c r="G246" s="74">
        <v>-1500</v>
      </c>
      <c r="I246" s="73"/>
      <c r="J246" s="73"/>
      <c r="K246" s="73"/>
      <c r="L246" s="73"/>
      <c r="M246" s="73"/>
      <c r="O246" s="74"/>
      <c r="P246" s="74"/>
      <c r="Q246" s="74"/>
      <c r="R246" s="74"/>
      <c r="S246" s="74"/>
      <c r="Z246" s="74">
        <v>0</v>
      </c>
      <c r="AA246" s="74">
        <v>0</v>
      </c>
      <c r="AB246" s="74">
        <v>0</v>
      </c>
      <c r="AC246" s="74">
        <v>1500</v>
      </c>
      <c r="AD246" s="74">
        <v>1500</v>
      </c>
      <c r="AE246" s="74">
        <v>-1500</v>
      </c>
    </row>
    <row r="247" spans="1:31" x14ac:dyDescent="0.25">
      <c r="A247" s="1" t="s">
        <v>773</v>
      </c>
      <c r="B247" s="74">
        <v>0</v>
      </c>
      <c r="C247" s="74">
        <v>1500</v>
      </c>
      <c r="D247" s="74">
        <v>1500</v>
      </c>
      <c r="E247" s="74">
        <v>0</v>
      </c>
      <c r="F247" s="74">
        <v>0</v>
      </c>
      <c r="G247" s="74">
        <v>1500</v>
      </c>
      <c r="I247" s="73"/>
      <c r="J247" s="73"/>
      <c r="K247" s="73"/>
      <c r="L247" s="73"/>
      <c r="M247" s="73"/>
      <c r="O247" s="74"/>
      <c r="P247" s="74"/>
      <c r="Q247" s="74"/>
      <c r="R247" s="74"/>
      <c r="S247" s="74"/>
      <c r="Z247" s="74">
        <v>0</v>
      </c>
      <c r="AA247" s="74">
        <v>1500</v>
      </c>
      <c r="AB247" s="74">
        <v>1500</v>
      </c>
      <c r="AC247" s="74">
        <v>0</v>
      </c>
      <c r="AD247" s="74">
        <v>0</v>
      </c>
      <c r="AE247" s="74">
        <v>1500</v>
      </c>
    </row>
    <row r="248" spans="1:31" x14ac:dyDescent="0.25">
      <c r="A248" s="1" t="s">
        <v>774</v>
      </c>
      <c r="B248" s="74">
        <v>0</v>
      </c>
      <c r="C248" s="74">
        <v>0</v>
      </c>
      <c r="D248" s="74">
        <v>0</v>
      </c>
      <c r="E248" s="74">
        <v>0</v>
      </c>
      <c r="F248" s="74">
        <v>0</v>
      </c>
      <c r="G248" s="74">
        <v>0</v>
      </c>
      <c r="H248" s="74">
        <v>0</v>
      </c>
      <c r="I248" s="73">
        <v>0</v>
      </c>
      <c r="J248" s="73">
        <v>0</v>
      </c>
      <c r="K248" s="73">
        <v>0</v>
      </c>
      <c r="L248" s="73">
        <v>0</v>
      </c>
      <c r="M248" s="73">
        <v>0</v>
      </c>
      <c r="N248" s="74">
        <v>0</v>
      </c>
      <c r="O248" s="74">
        <v>0</v>
      </c>
      <c r="P248" s="74">
        <v>0</v>
      </c>
      <c r="Q248" s="74">
        <v>0</v>
      </c>
      <c r="R248" s="74">
        <v>0</v>
      </c>
      <c r="S248" s="74">
        <v>0</v>
      </c>
      <c r="T248" s="74">
        <v>0</v>
      </c>
      <c r="U248" s="74">
        <v>0</v>
      </c>
      <c r="V248" s="74">
        <v>0</v>
      </c>
      <c r="W248" s="74">
        <v>69.95</v>
      </c>
      <c r="X248" s="74">
        <v>69.95</v>
      </c>
      <c r="Y248" s="74">
        <v>-69.95</v>
      </c>
      <c r="Z248" s="74">
        <v>0</v>
      </c>
      <c r="AA248" s="74">
        <v>0</v>
      </c>
      <c r="AB248" s="74">
        <v>0</v>
      </c>
      <c r="AC248" s="74">
        <v>69.95</v>
      </c>
      <c r="AD248" s="74">
        <v>69.95</v>
      </c>
      <c r="AE248" s="74">
        <v>-69.95</v>
      </c>
    </row>
    <row r="249" spans="1:31" x14ac:dyDescent="0.25">
      <c r="A249" s="1" t="s">
        <v>775</v>
      </c>
      <c r="B249" s="74">
        <v>3000</v>
      </c>
      <c r="C249" s="74">
        <v>0</v>
      </c>
      <c r="D249" s="74">
        <v>3000</v>
      </c>
      <c r="E249" s="74">
        <v>0</v>
      </c>
      <c r="F249" s="74">
        <v>0</v>
      </c>
      <c r="G249" s="74">
        <v>3000</v>
      </c>
      <c r="I249" s="73"/>
      <c r="J249" s="73"/>
      <c r="K249" s="73"/>
      <c r="L249" s="73"/>
      <c r="M249" s="73"/>
      <c r="N249" s="74">
        <v>3000</v>
      </c>
      <c r="O249" s="74">
        <v>0</v>
      </c>
      <c r="P249" s="74">
        <v>3000</v>
      </c>
      <c r="Q249" s="74">
        <v>0</v>
      </c>
      <c r="R249" s="74">
        <v>0</v>
      </c>
      <c r="S249" s="74">
        <v>3000</v>
      </c>
      <c r="T249" s="74">
        <v>3000</v>
      </c>
      <c r="U249" s="74">
        <v>0</v>
      </c>
      <c r="V249" s="74">
        <v>3000</v>
      </c>
      <c r="W249" s="74">
        <v>0</v>
      </c>
      <c r="X249" s="74">
        <v>0</v>
      </c>
      <c r="Y249" s="74">
        <v>3000</v>
      </c>
      <c r="Z249" s="74">
        <v>9000</v>
      </c>
      <c r="AA249" s="74">
        <v>0</v>
      </c>
      <c r="AB249" s="74">
        <v>9000</v>
      </c>
      <c r="AC249" s="74">
        <v>0</v>
      </c>
      <c r="AD249" s="74">
        <v>0</v>
      </c>
      <c r="AE249" s="74">
        <v>9000</v>
      </c>
    </row>
    <row r="250" spans="1:31" x14ac:dyDescent="0.25">
      <c r="A250" s="1" t="s">
        <v>776</v>
      </c>
      <c r="B250" s="74">
        <v>84</v>
      </c>
      <c r="C250" s="74">
        <v>0</v>
      </c>
      <c r="D250" s="74">
        <v>84</v>
      </c>
      <c r="E250" s="74">
        <v>0</v>
      </c>
      <c r="F250" s="74">
        <v>0</v>
      </c>
      <c r="G250" s="74">
        <v>84</v>
      </c>
      <c r="I250" s="73"/>
      <c r="J250" s="73"/>
      <c r="K250" s="73"/>
      <c r="L250" s="73"/>
      <c r="M250" s="73"/>
      <c r="N250" s="74">
        <v>84</v>
      </c>
      <c r="O250" s="74">
        <v>0</v>
      </c>
      <c r="P250" s="74">
        <v>84</v>
      </c>
      <c r="Q250" s="74">
        <v>0</v>
      </c>
      <c r="R250" s="74">
        <v>0</v>
      </c>
      <c r="S250" s="74">
        <v>84</v>
      </c>
      <c r="T250" s="74">
        <v>84</v>
      </c>
      <c r="U250" s="74">
        <v>0</v>
      </c>
      <c r="V250" s="74">
        <v>84</v>
      </c>
      <c r="W250" s="74">
        <v>0</v>
      </c>
      <c r="X250" s="74">
        <v>0</v>
      </c>
      <c r="Y250" s="74">
        <v>84</v>
      </c>
      <c r="Z250" s="74">
        <v>252</v>
      </c>
      <c r="AA250" s="74">
        <v>0</v>
      </c>
      <c r="AB250" s="74">
        <v>252</v>
      </c>
      <c r="AC250" s="74">
        <v>0</v>
      </c>
      <c r="AD250" s="74">
        <v>0</v>
      </c>
      <c r="AE250" s="74">
        <v>252</v>
      </c>
    </row>
    <row r="251" spans="1:31" x14ac:dyDescent="0.25">
      <c r="A251" s="1" t="s">
        <v>777</v>
      </c>
      <c r="B251" s="74">
        <v>50000</v>
      </c>
      <c r="C251" s="74">
        <v>30000</v>
      </c>
      <c r="D251" s="74">
        <v>80000</v>
      </c>
      <c r="E251" s="74">
        <v>76976.09</v>
      </c>
      <c r="F251" s="74">
        <v>76976.09</v>
      </c>
      <c r="G251" s="74">
        <v>3023.91</v>
      </c>
      <c r="H251" s="74">
        <v>35000</v>
      </c>
      <c r="I251" s="73">
        <v>0</v>
      </c>
      <c r="J251" s="73">
        <v>35000</v>
      </c>
      <c r="K251" s="73">
        <v>33424.58</v>
      </c>
      <c r="L251" s="73">
        <v>33424.58</v>
      </c>
      <c r="M251" s="73">
        <v>1575.42</v>
      </c>
      <c r="N251" s="74">
        <v>12000</v>
      </c>
      <c r="O251" s="74">
        <v>-9000</v>
      </c>
      <c r="P251" s="74">
        <v>3000</v>
      </c>
      <c r="Q251" s="74">
        <v>0</v>
      </c>
      <c r="R251" s="74">
        <v>0</v>
      </c>
      <c r="S251" s="74">
        <v>3000</v>
      </c>
      <c r="Z251" s="74">
        <v>97000</v>
      </c>
      <c r="AA251" s="74">
        <v>21000</v>
      </c>
      <c r="AB251" s="74">
        <v>118000</v>
      </c>
      <c r="AC251" s="74">
        <v>110400.67</v>
      </c>
      <c r="AD251" s="74">
        <v>110400.67</v>
      </c>
      <c r="AE251" s="74">
        <v>7599.33</v>
      </c>
    </row>
    <row r="252" spans="1:31" x14ac:dyDescent="0.25">
      <c r="A252" s="1" t="s">
        <v>778</v>
      </c>
      <c r="B252" s="74">
        <v>1400</v>
      </c>
      <c r="C252" s="74">
        <v>840</v>
      </c>
      <c r="D252" s="74">
        <v>2240</v>
      </c>
      <c r="E252" s="74">
        <v>2155.33</v>
      </c>
      <c r="F252" s="74">
        <v>2155.33</v>
      </c>
      <c r="G252" s="74">
        <v>84.67</v>
      </c>
      <c r="H252" s="74">
        <v>980</v>
      </c>
      <c r="I252" s="73">
        <v>0</v>
      </c>
      <c r="J252" s="73">
        <v>980</v>
      </c>
      <c r="K252" s="73">
        <v>935.89</v>
      </c>
      <c r="L252" s="73">
        <v>935.89</v>
      </c>
      <c r="M252" s="73">
        <v>44.11</v>
      </c>
      <c r="N252" s="74">
        <v>336</v>
      </c>
      <c r="O252" s="74">
        <v>-252</v>
      </c>
      <c r="P252" s="74">
        <v>84</v>
      </c>
      <c r="Q252" s="74">
        <v>0</v>
      </c>
      <c r="R252" s="74">
        <v>0</v>
      </c>
      <c r="S252" s="74">
        <v>84</v>
      </c>
      <c r="Z252" s="74">
        <v>2716</v>
      </c>
      <c r="AA252" s="74">
        <v>588</v>
      </c>
      <c r="AB252" s="74">
        <v>3304</v>
      </c>
      <c r="AC252" s="74">
        <v>3091.22</v>
      </c>
      <c r="AD252" s="74">
        <v>3091.22</v>
      </c>
      <c r="AE252" s="74">
        <v>212.78</v>
      </c>
    </row>
    <row r="253" spans="1:31" x14ac:dyDescent="0.25">
      <c r="A253" s="1" t="s">
        <v>809</v>
      </c>
      <c r="H253" s="74">
        <v>-1000</v>
      </c>
      <c r="I253" s="73">
        <v>0</v>
      </c>
      <c r="J253" s="73">
        <v>-1000</v>
      </c>
      <c r="K253" s="73">
        <v>-1000</v>
      </c>
      <c r="L253" s="73">
        <v>-1000</v>
      </c>
      <c r="M253" s="73">
        <v>0</v>
      </c>
      <c r="N253" s="74">
        <v>-1000</v>
      </c>
      <c r="O253" s="74">
        <v>0</v>
      </c>
      <c r="P253" s="74">
        <v>-1000</v>
      </c>
      <c r="Q253" s="74">
        <v>-11895</v>
      </c>
      <c r="R253" s="74">
        <v>-11895</v>
      </c>
      <c r="S253" s="74">
        <v>10895</v>
      </c>
      <c r="T253" s="74">
        <v>-1000</v>
      </c>
      <c r="U253" s="74">
        <v>0</v>
      </c>
      <c r="V253" s="74">
        <v>-1000</v>
      </c>
      <c r="W253" s="74">
        <v>-10235</v>
      </c>
      <c r="X253" s="74">
        <v>-10235</v>
      </c>
      <c r="Y253" s="74">
        <v>9235</v>
      </c>
      <c r="Z253" s="74">
        <v>-3000</v>
      </c>
      <c r="AA253" s="74">
        <v>0</v>
      </c>
      <c r="AB253" s="74">
        <v>-3000</v>
      </c>
      <c r="AC253" s="74">
        <v>-23130</v>
      </c>
      <c r="AD253" s="74">
        <v>-23130</v>
      </c>
      <c r="AE253" s="74">
        <v>20130</v>
      </c>
    </row>
    <row r="254" spans="1:31" x14ac:dyDescent="0.25">
      <c r="A254" s="1" t="s">
        <v>810</v>
      </c>
      <c r="H254" s="74">
        <v>-103100</v>
      </c>
      <c r="I254" s="73">
        <v>0</v>
      </c>
      <c r="J254" s="73">
        <v>-103100</v>
      </c>
      <c r="K254" s="73">
        <v>-103100</v>
      </c>
      <c r="L254" s="73">
        <v>-103100</v>
      </c>
      <c r="M254" s="73">
        <v>0</v>
      </c>
      <c r="N254" s="74">
        <v>-103100</v>
      </c>
      <c r="O254" s="74">
        <v>0</v>
      </c>
      <c r="P254" s="74">
        <v>-103100</v>
      </c>
      <c r="Q254" s="74">
        <v>-103100</v>
      </c>
      <c r="R254" s="74">
        <v>-103100</v>
      </c>
      <c r="S254" s="74">
        <v>0</v>
      </c>
      <c r="T254" s="74">
        <v>-44500</v>
      </c>
      <c r="U254" s="74">
        <v>0</v>
      </c>
      <c r="V254" s="74">
        <v>-44500</v>
      </c>
      <c r="W254" s="74">
        <v>-44500</v>
      </c>
      <c r="X254" s="74">
        <v>-44500</v>
      </c>
      <c r="Y254" s="74">
        <v>0</v>
      </c>
      <c r="Z254" s="74">
        <v>-250700</v>
      </c>
      <c r="AA254" s="74">
        <v>0</v>
      </c>
      <c r="AB254" s="74">
        <v>-250700</v>
      </c>
      <c r="AC254" s="74">
        <v>-250700</v>
      </c>
      <c r="AD254" s="74">
        <v>-250700</v>
      </c>
      <c r="AE254" s="74">
        <v>0</v>
      </c>
    </row>
    <row r="255" spans="1:31" x14ac:dyDescent="0.25">
      <c r="A255" s="1" t="s">
        <v>811</v>
      </c>
      <c r="H255" s="74">
        <v>-27681</v>
      </c>
      <c r="I255" s="73">
        <v>0</v>
      </c>
      <c r="J255" s="73">
        <v>-27681</v>
      </c>
      <c r="K255" s="73">
        <v>-27681</v>
      </c>
      <c r="L255" s="73">
        <v>-27681</v>
      </c>
      <c r="M255" s="73">
        <v>0</v>
      </c>
      <c r="N255" s="74">
        <v>-30000</v>
      </c>
      <c r="O255" s="74">
        <v>0</v>
      </c>
      <c r="P255" s="74">
        <v>-30000</v>
      </c>
      <c r="Q255" s="74">
        <v>-30000</v>
      </c>
      <c r="R255" s="74">
        <v>-30000</v>
      </c>
      <c r="S255" s="74">
        <v>0</v>
      </c>
      <c r="T255" s="74">
        <v>-30000</v>
      </c>
      <c r="U255" s="74">
        <v>0</v>
      </c>
      <c r="V255" s="74">
        <v>-30000</v>
      </c>
      <c r="W255" s="74">
        <v>-30000</v>
      </c>
      <c r="X255" s="74">
        <v>-30000</v>
      </c>
      <c r="Y255" s="74">
        <v>0</v>
      </c>
      <c r="Z255" s="74">
        <v>-87681</v>
      </c>
      <c r="AA255" s="74">
        <v>0</v>
      </c>
      <c r="AB255" s="74">
        <v>-87681</v>
      </c>
      <c r="AC255" s="74">
        <v>-87681</v>
      </c>
      <c r="AD255" s="74">
        <v>-87681</v>
      </c>
      <c r="AE255" s="74">
        <v>0</v>
      </c>
    </row>
    <row r="256" spans="1:31" x14ac:dyDescent="0.25">
      <c r="A256" s="1" t="s">
        <v>812</v>
      </c>
      <c r="H256" s="74">
        <v>-10000</v>
      </c>
      <c r="I256" s="73">
        <v>0</v>
      </c>
      <c r="J256" s="73">
        <v>-10000</v>
      </c>
      <c r="K256" s="73">
        <v>-3267.09</v>
      </c>
      <c r="L256" s="73">
        <v>-3267.09</v>
      </c>
      <c r="M256" s="73">
        <v>-6732.91</v>
      </c>
      <c r="N256" s="74">
        <v>-15000</v>
      </c>
      <c r="O256" s="74">
        <v>0</v>
      </c>
      <c r="P256" s="74">
        <v>-15000</v>
      </c>
      <c r="Q256" s="74">
        <v>-10884.26</v>
      </c>
      <c r="R256" s="74">
        <v>-10884.26</v>
      </c>
      <c r="S256" s="74">
        <v>-4115.74</v>
      </c>
      <c r="T256" s="74">
        <v>-15000</v>
      </c>
      <c r="U256" s="74">
        <v>0</v>
      </c>
      <c r="V256" s="74">
        <v>-15000</v>
      </c>
      <c r="W256" s="74">
        <v>-5916</v>
      </c>
      <c r="X256" s="74">
        <v>-5916</v>
      </c>
      <c r="Y256" s="74">
        <v>-9084</v>
      </c>
      <c r="Z256" s="74">
        <v>-40000</v>
      </c>
      <c r="AA256" s="74">
        <v>0</v>
      </c>
      <c r="AB256" s="74">
        <v>-40000</v>
      </c>
      <c r="AC256" s="74">
        <v>-20067.349999999999</v>
      </c>
      <c r="AD256" s="74">
        <v>-20067.349999999999</v>
      </c>
      <c r="AE256" s="74">
        <v>-19932.650000000001</v>
      </c>
    </row>
    <row r="257" spans="1:31" x14ac:dyDescent="0.25">
      <c r="A257" s="1" t="s">
        <v>813</v>
      </c>
      <c r="H257" s="74">
        <v>-10000</v>
      </c>
      <c r="I257" s="73">
        <v>0</v>
      </c>
      <c r="J257" s="73">
        <v>-10000</v>
      </c>
      <c r="K257" s="73">
        <v>0</v>
      </c>
      <c r="L257" s="73">
        <v>0</v>
      </c>
      <c r="M257" s="73">
        <v>-10000</v>
      </c>
      <c r="N257" s="74">
        <v>-10000</v>
      </c>
      <c r="O257" s="74">
        <v>0</v>
      </c>
      <c r="P257" s="74">
        <v>-10000</v>
      </c>
      <c r="Q257" s="74">
        <v>-500</v>
      </c>
      <c r="R257" s="74">
        <v>-500</v>
      </c>
      <c r="S257" s="74">
        <v>-9500</v>
      </c>
      <c r="T257" s="74">
        <v>-10000</v>
      </c>
      <c r="U257" s="74">
        <v>0</v>
      </c>
      <c r="V257" s="74">
        <v>-10000</v>
      </c>
      <c r="W257" s="74">
        <v>-1000</v>
      </c>
      <c r="X257" s="74">
        <v>-1000</v>
      </c>
      <c r="Y257" s="74">
        <v>-9000</v>
      </c>
      <c r="Z257" s="74">
        <v>-30000</v>
      </c>
      <c r="AA257" s="74">
        <v>0</v>
      </c>
      <c r="AB257" s="74">
        <v>-30000</v>
      </c>
      <c r="AC257" s="74">
        <v>-1500</v>
      </c>
      <c r="AD257" s="74">
        <v>-1500</v>
      </c>
      <c r="AE257" s="74">
        <v>-28500</v>
      </c>
    </row>
    <row r="258" spans="1:31" x14ac:dyDescent="0.25">
      <c r="A258" s="1" t="s">
        <v>814</v>
      </c>
      <c r="H258" s="74">
        <v>-2000</v>
      </c>
      <c r="I258" s="73">
        <v>0</v>
      </c>
      <c r="J258" s="73">
        <v>-2000</v>
      </c>
      <c r="K258" s="73">
        <v>0</v>
      </c>
      <c r="L258" s="73">
        <v>0</v>
      </c>
      <c r="M258" s="73">
        <v>-2000</v>
      </c>
      <c r="N258" s="74">
        <v>-2000</v>
      </c>
      <c r="O258" s="74">
        <v>0</v>
      </c>
      <c r="P258" s="74">
        <v>-2000</v>
      </c>
      <c r="Q258" s="74">
        <v>0</v>
      </c>
      <c r="R258" s="74">
        <v>0</v>
      </c>
      <c r="S258" s="74">
        <v>-2000</v>
      </c>
      <c r="T258" s="74">
        <v>-2000</v>
      </c>
      <c r="U258" s="74">
        <v>0</v>
      </c>
      <c r="V258" s="74">
        <v>-2000</v>
      </c>
      <c r="W258" s="74">
        <v>0</v>
      </c>
      <c r="X258" s="74">
        <v>0</v>
      </c>
      <c r="Y258" s="74">
        <v>-2000</v>
      </c>
      <c r="Z258" s="74">
        <v>-6000</v>
      </c>
      <c r="AA258" s="74">
        <v>0</v>
      </c>
      <c r="AB258" s="74">
        <v>-6000</v>
      </c>
      <c r="AC258" s="74">
        <v>0</v>
      </c>
      <c r="AD258" s="74">
        <v>0</v>
      </c>
      <c r="AE258" s="74">
        <v>-6000</v>
      </c>
    </row>
    <row r="259" spans="1:31" x14ac:dyDescent="0.25">
      <c r="A259" s="1" t="s">
        <v>815</v>
      </c>
      <c r="H259" s="74">
        <v>-2000</v>
      </c>
      <c r="I259" s="73">
        <v>0</v>
      </c>
      <c r="J259" s="73">
        <v>-2000</v>
      </c>
      <c r="K259" s="73">
        <v>0</v>
      </c>
      <c r="L259" s="73">
        <v>0</v>
      </c>
      <c r="M259" s="73">
        <v>-2000</v>
      </c>
      <c r="N259" s="74">
        <v>-2000</v>
      </c>
      <c r="O259" s="74">
        <v>0</v>
      </c>
      <c r="P259" s="74">
        <v>-2000</v>
      </c>
      <c r="Q259" s="74">
        <v>0</v>
      </c>
      <c r="R259" s="74">
        <v>0</v>
      </c>
      <c r="S259" s="74">
        <v>-2000</v>
      </c>
      <c r="T259" s="74">
        <v>-2000</v>
      </c>
      <c r="U259" s="74">
        <v>0</v>
      </c>
      <c r="V259" s="74">
        <v>-2000</v>
      </c>
      <c r="W259" s="74">
        <v>-2975</v>
      </c>
      <c r="X259" s="74">
        <v>-2975</v>
      </c>
      <c r="Y259" s="74">
        <v>975</v>
      </c>
      <c r="Z259" s="74">
        <v>-6000</v>
      </c>
      <c r="AA259" s="74">
        <v>0</v>
      </c>
      <c r="AB259" s="74">
        <v>-6000</v>
      </c>
      <c r="AC259" s="74">
        <v>-2975</v>
      </c>
      <c r="AD259" s="74">
        <v>-2975</v>
      </c>
      <c r="AE259" s="74">
        <v>-3025</v>
      </c>
    </row>
    <row r="260" spans="1:31" x14ac:dyDescent="0.25">
      <c r="A260" s="1" t="s">
        <v>816</v>
      </c>
      <c r="H260" s="74">
        <v>0</v>
      </c>
      <c r="I260" s="73">
        <v>0</v>
      </c>
      <c r="J260" s="73">
        <v>0</v>
      </c>
      <c r="K260" s="73">
        <v>-234039.94</v>
      </c>
      <c r="L260" s="73">
        <v>-234039.94</v>
      </c>
      <c r="M260" s="73">
        <v>234039.94</v>
      </c>
      <c r="N260" s="74">
        <v>0</v>
      </c>
      <c r="O260" s="74">
        <v>0</v>
      </c>
      <c r="P260" s="74">
        <v>0</v>
      </c>
      <c r="Q260" s="74">
        <v>-350000</v>
      </c>
      <c r="R260" s="74">
        <v>-350000</v>
      </c>
      <c r="S260" s="74">
        <v>350000</v>
      </c>
      <c r="T260" s="74">
        <v>0</v>
      </c>
      <c r="U260" s="74">
        <v>0</v>
      </c>
      <c r="V260" s="74">
        <v>0</v>
      </c>
      <c r="W260" s="74">
        <v>-354690.31</v>
      </c>
      <c r="X260" s="74">
        <v>-354690.31</v>
      </c>
      <c r="Y260" s="74">
        <v>354690.31</v>
      </c>
      <c r="Z260" s="74">
        <v>0</v>
      </c>
      <c r="AA260" s="74">
        <v>0</v>
      </c>
      <c r="AB260" s="74">
        <v>0</v>
      </c>
      <c r="AC260" s="74">
        <v>-938730.25</v>
      </c>
      <c r="AD260" s="74">
        <v>-938730.25</v>
      </c>
      <c r="AE260" s="74">
        <v>938730.25</v>
      </c>
    </row>
    <row r="261" spans="1:31" x14ac:dyDescent="0.25">
      <c r="A261" s="1" t="s">
        <v>817</v>
      </c>
      <c r="H261" s="74">
        <v>-1680</v>
      </c>
      <c r="I261" s="73">
        <v>0</v>
      </c>
      <c r="J261" s="73">
        <v>-1680</v>
      </c>
      <c r="K261" s="73">
        <v>0</v>
      </c>
      <c r="L261" s="73">
        <v>0</v>
      </c>
      <c r="M261" s="73">
        <v>-1680</v>
      </c>
      <c r="N261" s="74">
        <v>-1680</v>
      </c>
      <c r="O261" s="74">
        <v>0</v>
      </c>
      <c r="P261" s="74">
        <v>-1680</v>
      </c>
      <c r="Q261" s="74">
        <v>0</v>
      </c>
      <c r="R261" s="74">
        <v>0</v>
      </c>
      <c r="S261" s="74">
        <v>-1680</v>
      </c>
      <c r="T261" s="74">
        <v>-1680</v>
      </c>
      <c r="U261" s="74">
        <v>0</v>
      </c>
      <c r="V261" s="74">
        <v>-1680</v>
      </c>
      <c r="W261" s="74">
        <v>0</v>
      </c>
      <c r="X261" s="74">
        <v>0</v>
      </c>
      <c r="Y261" s="74">
        <v>-1680</v>
      </c>
      <c r="Z261" s="74">
        <v>-5040</v>
      </c>
      <c r="AA261" s="74">
        <v>0</v>
      </c>
      <c r="AB261" s="74">
        <v>-5040</v>
      </c>
      <c r="AC261" s="74">
        <v>0</v>
      </c>
      <c r="AD261" s="74">
        <v>0</v>
      </c>
      <c r="AE261" s="74">
        <v>-5040</v>
      </c>
    </row>
    <row r="262" spans="1:31" x14ac:dyDescent="0.25">
      <c r="A262" s="1" t="s">
        <v>818</v>
      </c>
      <c r="H262" s="74">
        <v>0</v>
      </c>
      <c r="I262" s="73">
        <v>0</v>
      </c>
      <c r="J262" s="73">
        <v>0</v>
      </c>
      <c r="K262" s="73">
        <v>22000</v>
      </c>
      <c r="L262" s="73">
        <v>22000</v>
      </c>
      <c r="M262" s="73">
        <v>-22000</v>
      </c>
      <c r="O262" s="74"/>
      <c r="P262" s="74"/>
      <c r="Q262" s="74"/>
      <c r="R262" s="74"/>
      <c r="S262" s="74"/>
      <c r="Z262" s="74">
        <v>0</v>
      </c>
      <c r="AA262" s="74">
        <v>0</v>
      </c>
      <c r="AB262" s="74">
        <v>0</v>
      </c>
      <c r="AC262" s="74">
        <v>22000</v>
      </c>
      <c r="AD262" s="74">
        <v>22000</v>
      </c>
      <c r="AE262" s="74">
        <v>-22000</v>
      </c>
    </row>
    <row r="263" spans="1:31" x14ac:dyDescent="0.25">
      <c r="A263" s="1" t="s">
        <v>819</v>
      </c>
      <c r="H263" s="74">
        <v>-9752044</v>
      </c>
      <c r="I263" s="73">
        <v>0</v>
      </c>
      <c r="J263" s="73">
        <v>-9752044</v>
      </c>
      <c r="K263" s="73">
        <v>-9893518.4399999995</v>
      </c>
      <c r="L263" s="73">
        <v>-9893518.4399999995</v>
      </c>
      <c r="M263" s="73">
        <v>141474.44</v>
      </c>
      <c r="N263" s="74">
        <v>-9835007</v>
      </c>
      <c r="O263" s="74">
        <v>0</v>
      </c>
      <c r="P263" s="74">
        <v>-9835007</v>
      </c>
      <c r="Q263" s="74">
        <v>-10227995.68</v>
      </c>
      <c r="R263" s="74">
        <v>-10227995.68</v>
      </c>
      <c r="S263" s="74">
        <v>392988.68</v>
      </c>
      <c r="T263" s="74">
        <v>-9601958</v>
      </c>
      <c r="U263" s="74">
        <v>0</v>
      </c>
      <c r="V263" s="74">
        <v>-9601958</v>
      </c>
      <c r="W263" s="74">
        <v>-10450952.859999999</v>
      </c>
      <c r="X263" s="74">
        <v>-10450952.859999999</v>
      </c>
      <c r="Y263" s="74">
        <v>848994.86</v>
      </c>
      <c r="Z263" s="74">
        <v>-29189009</v>
      </c>
      <c r="AA263" s="74">
        <v>0</v>
      </c>
      <c r="AB263" s="74">
        <v>-29189009</v>
      </c>
      <c r="AC263" s="74">
        <v>-30572466.979999997</v>
      </c>
      <c r="AD263" s="74">
        <v>-30572466.979999997</v>
      </c>
      <c r="AE263" s="74">
        <v>1383457.98</v>
      </c>
    </row>
    <row r="264" spans="1:31" x14ac:dyDescent="0.25">
      <c r="A264" s="1" t="s">
        <v>820</v>
      </c>
      <c r="H264" s="74">
        <v>0</v>
      </c>
      <c r="I264" s="73">
        <v>0</v>
      </c>
      <c r="J264" s="73">
        <v>0</v>
      </c>
      <c r="K264" s="73">
        <v>0</v>
      </c>
      <c r="L264" s="73">
        <v>0</v>
      </c>
      <c r="M264" s="73">
        <v>0</v>
      </c>
      <c r="O264" s="74"/>
      <c r="P264" s="74"/>
      <c r="Q264" s="74"/>
      <c r="R264" s="74"/>
      <c r="S264" s="74"/>
      <c r="Z264" s="74">
        <v>0</v>
      </c>
      <c r="AA264" s="74">
        <v>0</v>
      </c>
      <c r="AB264" s="74">
        <v>0</v>
      </c>
      <c r="AC264" s="74">
        <v>0</v>
      </c>
      <c r="AD264" s="74">
        <v>0</v>
      </c>
      <c r="AE264" s="74">
        <v>0</v>
      </c>
    </row>
    <row r="265" spans="1:31" x14ac:dyDescent="0.25">
      <c r="A265" s="1" t="s">
        <v>821</v>
      </c>
      <c r="H265" s="74">
        <v>-10000</v>
      </c>
      <c r="I265" s="73">
        <v>0</v>
      </c>
      <c r="J265" s="73">
        <v>-10000</v>
      </c>
      <c r="K265" s="73">
        <v>-10000</v>
      </c>
      <c r="L265" s="73">
        <v>-10000</v>
      </c>
      <c r="M265" s="73">
        <v>0</v>
      </c>
      <c r="N265" s="74">
        <v>-22500</v>
      </c>
      <c r="O265" s="74">
        <v>0</v>
      </c>
      <c r="P265" s="74">
        <v>-22500</v>
      </c>
      <c r="Q265" s="74">
        <v>-22500</v>
      </c>
      <c r="R265" s="74">
        <v>-22500</v>
      </c>
      <c r="S265" s="74">
        <v>0</v>
      </c>
      <c r="Z265" s="74">
        <v>-32500</v>
      </c>
      <c r="AA265" s="74">
        <v>0</v>
      </c>
      <c r="AB265" s="74">
        <v>-32500</v>
      </c>
      <c r="AC265" s="74">
        <v>-32500</v>
      </c>
      <c r="AD265" s="74">
        <v>-32500</v>
      </c>
      <c r="AE265" s="74">
        <v>0</v>
      </c>
    </row>
    <row r="266" spans="1:31" x14ac:dyDescent="0.25">
      <c r="A266" s="1" t="s">
        <v>822</v>
      </c>
      <c r="H266" s="74">
        <v>-20000</v>
      </c>
      <c r="I266" s="73">
        <v>0</v>
      </c>
      <c r="J266" s="73">
        <v>-20000</v>
      </c>
      <c r="K266" s="73">
        <v>-20000</v>
      </c>
      <c r="L266" s="73">
        <v>-20000</v>
      </c>
      <c r="M266" s="73">
        <v>0</v>
      </c>
      <c r="N266" s="74">
        <v>-20000</v>
      </c>
      <c r="O266" s="74">
        <v>0</v>
      </c>
      <c r="P266" s="74">
        <v>-20000</v>
      </c>
      <c r="Q266" s="74">
        <v>-20000</v>
      </c>
      <c r="R266" s="74">
        <v>-20000</v>
      </c>
      <c r="S266" s="74">
        <v>0</v>
      </c>
      <c r="Z266" s="74">
        <v>-40000</v>
      </c>
      <c r="AA266" s="74">
        <v>0</v>
      </c>
      <c r="AB266" s="74">
        <v>-40000</v>
      </c>
      <c r="AC266" s="74">
        <v>-40000</v>
      </c>
      <c r="AD266" s="74">
        <v>-40000</v>
      </c>
      <c r="AE266" s="74">
        <v>0</v>
      </c>
    </row>
    <row r="267" spans="1:31" x14ac:dyDescent="0.25">
      <c r="A267" s="1" t="s">
        <v>823</v>
      </c>
      <c r="H267" s="74">
        <v>-4500</v>
      </c>
      <c r="I267" s="73">
        <v>0</v>
      </c>
      <c r="J267" s="73">
        <v>-4500</v>
      </c>
      <c r="K267" s="73">
        <v>0</v>
      </c>
      <c r="L267" s="73">
        <v>0</v>
      </c>
      <c r="M267" s="73">
        <v>-4500</v>
      </c>
      <c r="N267" s="74">
        <v>-4500</v>
      </c>
      <c r="O267" s="74">
        <v>0</v>
      </c>
      <c r="P267" s="74">
        <v>-4500</v>
      </c>
      <c r="Q267" s="74">
        <v>0</v>
      </c>
      <c r="R267" s="74">
        <v>0</v>
      </c>
      <c r="S267" s="74">
        <v>-4500</v>
      </c>
      <c r="T267" s="74">
        <v>-4500</v>
      </c>
      <c r="U267" s="74">
        <v>0</v>
      </c>
      <c r="V267" s="74">
        <v>-4500</v>
      </c>
      <c r="W267" s="74">
        <v>0</v>
      </c>
      <c r="X267" s="74">
        <v>0</v>
      </c>
      <c r="Y267" s="74">
        <v>-4500</v>
      </c>
      <c r="Z267" s="74">
        <v>-13500</v>
      </c>
      <c r="AA267" s="74">
        <v>0</v>
      </c>
      <c r="AB267" s="74">
        <v>-13500</v>
      </c>
      <c r="AC267" s="74">
        <v>0</v>
      </c>
      <c r="AD267" s="74">
        <v>0</v>
      </c>
      <c r="AE267" s="74">
        <v>-13500</v>
      </c>
    </row>
    <row r="268" spans="1:31" x14ac:dyDescent="0.25">
      <c r="A268" s="1" t="s">
        <v>824</v>
      </c>
      <c r="H268" s="74">
        <v>0</v>
      </c>
      <c r="I268" s="73">
        <v>0</v>
      </c>
      <c r="J268" s="73">
        <v>0</v>
      </c>
      <c r="K268" s="73">
        <v>0</v>
      </c>
      <c r="L268" s="73">
        <v>0</v>
      </c>
      <c r="M268" s="73">
        <v>0</v>
      </c>
      <c r="N268" s="74">
        <v>0</v>
      </c>
      <c r="O268" s="74">
        <v>0</v>
      </c>
      <c r="P268" s="74">
        <v>0</v>
      </c>
      <c r="Q268" s="74">
        <v>0</v>
      </c>
      <c r="R268" s="74">
        <v>0</v>
      </c>
      <c r="S268" s="74">
        <v>0</v>
      </c>
      <c r="T268" s="74">
        <v>0</v>
      </c>
      <c r="U268" s="74">
        <v>0</v>
      </c>
      <c r="V268" s="74">
        <v>0</v>
      </c>
      <c r="W268" s="74">
        <v>1.96</v>
      </c>
      <c r="X268" s="74">
        <v>1.96</v>
      </c>
      <c r="Y268" s="74">
        <v>-1.96</v>
      </c>
      <c r="Z268" s="74">
        <v>0</v>
      </c>
      <c r="AA268" s="74">
        <v>0</v>
      </c>
      <c r="AB268" s="74">
        <v>0</v>
      </c>
      <c r="AC268" s="74">
        <v>1.96</v>
      </c>
      <c r="AD268" s="74">
        <v>1.96</v>
      </c>
      <c r="AE268" s="74">
        <v>-1.96</v>
      </c>
    </row>
    <row r="269" spans="1:31" x14ac:dyDescent="0.25">
      <c r="A269" s="1" t="s">
        <v>825</v>
      </c>
      <c r="H269" s="74">
        <v>-2500</v>
      </c>
      <c r="I269" s="73">
        <v>0</v>
      </c>
      <c r="J269" s="73">
        <v>-2500</v>
      </c>
      <c r="K269" s="73">
        <v>-2500</v>
      </c>
      <c r="L269" s="73">
        <v>-2500</v>
      </c>
      <c r="M269" s="73">
        <v>0</v>
      </c>
      <c r="N269" s="74">
        <v>-2500</v>
      </c>
      <c r="O269" s="74">
        <v>0</v>
      </c>
      <c r="P269" s="74">
        <v>-2500</v>
      </c>
      <c r="Q269" s="74">
        <v>-2500</v>
      </c>
      <c r="R269" s="74">
        <v>-2500</v>
      </c>
      <c r="S269" s="74">
        <v>0</v>
      </c>
      <c r="T269" s="74">
        <v>-2500</v>
      </c>
      <c r="U269" s="74">
        <v>0</v>
      </c>
      <c r="V269" s="74">
        <v>-2500</v>
      </c>
      <c r="W269" s="74">
        <v>-2500</v>
      </c>
      <c r="X269" s="74">
        <v>-2500</v>
      </c>
      <c r="Y269" s="74">
        <v>0</v>
      </c>
      <c r="Z269" s="74">
        <v>-7500</v>
      </c>
      <c r="AA269" s="74">
        <v>0</v>
      </c>
      <c r="AB269" s="74">
        <v>-7500</v>
      </c>
      <c r="AC269" s="74">
        <v>-7500</v>
      </c>
      <c r="AD269" s="74">
        <v>-7500</v>
      </c>
      <c r="AE269" s="74">
        <v>0</v>
      </c>
    </row>
    <row r="270" spans="1:31" x14ac:dyDescent="0.25">
      <c r="A270" s="1" t="s">
        <v>826</v>
      </c>
      <c r="H270" s="74">
        <v>-1000</v>
      </c>
      <c r="I270" s="73">
        <v>0</v>
      </c>
      <c r="J270" s="73">
        <v>-1000</v>
      </c>
      <c r="K270" s="73">
        <v>0</v>
      </c>
      <c r="L270" s="73">
        <v>0</v>
      </c>
      <c r="M270" s="73">
        <v>-1000</v>
      </c>
      <c r="N270" s="74">
        <v>-1000</v>
      </c>
      <c r="O270" s="74">
        <v>0</v>
      </c>
      <c r="P270" s="74">
        <v>-1000</v>
      </c>
      <c r="Q270" s="74">
        <v>0</v>
      </c>
      <c r="R270" s="74">
        <v>0</v>
      </c>
      <c r="S270" s="74">
        <v>-1000</v>
      </c>
      <c r="T270" s="74">
        <v>-1000</v>
      </c>
      <c r="U270" s="74">
        <v>0</v>
      </c>
      <c r="V270" s="74">
        <v>-1000</v>
      </c>
      <c r="W270" s="74">
        <v>0</v>
      </c>
      <c r="X270" s="74">
        <v>0</v>
      </c>
      <c r="Y270" s="74">
        <v>-1000</v>
      </c>
      <c r="Z270" s="74">
        <v>-3000</v>
      </c>
      <c r="AA270" s="74">
        <v>0</v>
      </c>
      <c r="AB270" s="74">
        <v>-3000</v>
      </c>
      <c r="AC270" s="74">
        <v>0</v>
      </c>
      <c r="AD270" s="74">
        <v>0</v>
      </c>
      <c r="AE270" s="74">
        <v>-3000</v>
      </c>
    </row>
    <row r="271" spans="1:31" x14ac:dyDescent="0.25">
      <c r="A271" s="1" t="s">
        <v>827</v>
      </c>
      <c r="H271" s="74">
        <v>20000</v>
      </c>
      <c r="I271" s="73">
        <v>0</v>
      </c>
      <c r="J271" s="73">
        <v>20000</v>
      </c>
      <c r="K271" s="73">
        <v>18475.93</v>
      </c>
      <c r="L271" s="73">
        <v>18475.93</v>
      </c>
      <c r="M271" s="73">
        <v>1524.07</v>
      </c>
      <c r="N271" s="74">
        <v>10000</v>
      </c>
      <c r="O271" s="74">
        <v>0</v>
      </c>
      <c r="P271" s="74">
        <v>10000</v>
      </c>
      <c r="Q271" s="74">
        <v>2630.67</v>
      </c>
      <c r="R271" s="74">
        <v>2630.67</v>
      </c>
      <c r="S271" s="74">
        <v>7369.33</v>
      </c>
      <c r="T271" s="74">
        <v>8500</v>
      </c>
      <c r="U271" s="74">
        <v>4000</v>
      </c>
      <c r="V271" s="74">
        <v>12500</v>
      </c>
      <c r="W271" s="74">
        <v>10416.92</v>
      </c>
      <c r="X271" s="74">
        <v>10416.92</v>
      </c>
      <c r="Y271" s="74">
        <v>2083.08</v>
      </c>
      <c r="Z271" s="74">
        <v>38500</v>
      </c>
      <c r="AA271" s="74">
        <v>4000</v>
      </c>
      <c r="AB271" s="74">
        <v>42500</v>
      </c>
      <c r="AC271" s="74">
        <v>31523.519999999997</v>
      </c>
      <c r="AD271" s="74">
        <v>31523.519999999997</v>
      </c>
      <c r="AE271" s="74">
        <v>10976.48</v>
      </c>
    </row>
    <row r="272" spans="1:31" x14ac:dyDescent="0.25">
      <c r="A272" s="1" t="s">
        <v>828</v>
      </c>
      <c r="H272" s="74">
        <v>560</v>
      </c>
      <c r="I272" s="73">
        <v>0</v>
      </c>
      <c r="J272" s="73">
        <v>560</v>
      </c>
      <c r="K272" s="73">
        <v>517.33000000000004</v>
      </c>
      <c r="L272" s="73">
        <v>517.33000000000004</v>
      </c>
      <c r="M272" s="73">
        <v>42.67</v>
      </c>
      <c r="N272" s="74">
        <v>280</v>
      </c>
      <c r="O272" s="74">
        <v>0</v>
      </c>
      <c r="P272" s="74">
        <v>280</v>
      </c>
      <c r="Q272" s="74">
        <v>73.650000000000006</v>
      </c>
      <c r="R272" s="74">
        <v>73.650000000000006</v>
      </c>
      <c r="S272" s="74">
        <v>206.35</v>
      </c>
      <c r="T272" s="74">
        <v>238</v>
      </c>
      <c r="U272" s="74">
        <v>113</v>
      </c>
      <c r="V272" s="74">
        <v>351</v>
      </c>
      <c r="W272" s="74">
        <v>291.66000000000003</v>
      </c>
      <c r="X272" s="74">
        <v>291.66000000000003</v>
      </c>
      <c r="Y272" s="74">
        <v>59.34</v>
      </c>
      <c r="Z272" s="74">
        <v>1078</v>
      </c>
      <c r="AA272" s="74">
        <v>113</v>
      </c>
      <c r="AB272" s="74">
        <v>1191</v>
      </c>
      <c r="AC272" s="74">
        <v>882.6400000000001</v>
      </c>
      <c r="AD272" s="74">
        <v>882.6400000000001</v>
      </c>
      <c r="AE272" s="74">
        <v>308.36</v>
      </c>
    </row>
    <row r="273" spans="1:31" x14ac:dyDescent="0.25">
      <c r="A273" s="1" t="s">
        <v>841</v>
      </c>
      <c r="I273" s="73"/>
      <c r="J273" s="73"/>
      <c r="K273" s="73"/>
      <c r="L273" s="73"/>
      <c r="M273" s="73"/>
      <c r="N273" s="74">
        <v>0</v>
      </c>
      <c r="O273" s="74">
        <v>2626.24</v>
      </c>
      <c r="P273" s="74">
        <v>2626.24</v>
      </c>
      <c r="Q273" s="74">
        <v>2626.24</v>
      </c>
      <c r="R273" s="74">
        <v>2626.24</v>
      </c>
      <c r="S273" s="74">
        <v>0</v>
      </c>
      <c r="Z273" s="74">
        <v>0</v>
      </c>
      <c r="AA273" s="74">
        <v>2626.24</v>
      </c>
      <c r="AB273" s="74">
        <v>2626.24</v>
      </c>
      <c r="AC273" s="74">
        <v>2626.24</v>
      </c>
      <c r="AD273" s="74">
        <v>2626.24</v>
      </c>
      <c r="AE273" s="74">
        <v>0</v>
      </c>
    </row>
    <row r="274" spans="1:31" x14ac:dyDescent="0.25">
      <c r="A274" s="1" t="s">
        <v>842</v>
      </c>
      <c r="I274" s="73"/>
      <c r="J274" s="73"/>
      <c r="K274" s="73"/>
      <c r="L274" s="73"/>
      <c r="M274" s="73"/>
      <c r="N274" s="74">
        <v>-2000</v>
      </c>
      <c r="O274" s="74">
        <v>0</v>
      </c>
      <c r="P274" s="74">
        <v>-2000</v>
      </c>
      <c r="Q274" s="74">
        <v>0</v>
      </c>
      <c r="R274" s="74">
        <v>0</v>
      </c>
      <c r="S274" s="74">
        <v>-2000</v>
      </c>
      <c r="T274" s="74">
        <v>-2000</v>
      </c>
      <c r="U274" s="74">
        <v>0</v>
      </c>
      <c r="V274" s="74">
        <v>-2000</v>
      </c>
      <c r="W274" s="74">
        <v>0</v>
      </c>
      <c r="X274" s="74">
        <v>0</v>
      </c>
      <c r="Y274" s="74">
        <v>-2000</v>
      </c>
      <c r="Z274" s="74">
        <v>-4000</v>
      </c>
      <c r="AA274" s="74">
        <v>0</v>
      </c>
      <c r="AB274" s="74">
        <v>-4000</v>
      </c>
      <c r="AC274" s="74">
        <v>0</v>
      </c>
      <c r="AD274" s="74">
        <v>0</v>
      </c>
      <c r="AE274" s="74">
        <v>-4000</v>
      </c>
    </row>
    <row r="275" spans="1:31" x14ac:dyDescent="0.25">
      <c r="A275" s="1" t="s">
        <v>843</v>
      </c>
      <c r="I275" s="73"/>
      <c r="J275" s="73"/>
      <c r="K275" s="73"/>
      <c r="L275" s="73"/>
      <c r="M275" s="73"/>
      <c r="N275" s="74">
        <v>0</v>
      </c>
      <c r="O275" s="74">
        <v>5219.54</v>
      </c>
      <c r="P275" s="74">
        <v>5219.54</v>
      </c>
      <c r="Q275" s="74">
        <v>5219.54</v>
      </c>
      <c r="R275" s="74">
        <v>5219.54</v>
      </c>
      <c r="S275" s="74">
        <v>0</v>
      </c>
      <c r="T275" s="74">
        <v>0</v>
      </c>
      <c r="U275" s="74">
        <v>0</v>
      </c>
      <c r="V275" s="74">
        <v>0</v>
      </c>
      <c r="W275" s="74">
        <v>0</v>
      </c>
      <c r="X275" s="74">
        <v>0</v>
      </c>
      <c r="Y275" s="74">
        <v>0</v>
      </c>
      <c r="Z275" s="74">
        <v>0</v>
      </c>
      <c r="AA275" s="74">
        <v>5219.54</v>
      </c>
      <c r="AB275" s="74">
        <v>5219.54</v>
      </c>
      <c r="AC275" s="74">
        <v>5219.54</v>
      </c>
      <c r="AD275" s="74">
        <v>5219.54</v>
      </c>
      <c r="AE275" s="74">
        <v>0</v>
      </c>
    </row>
    <row r="276" spans="1:31" x14ac:dyDescent="0.25">
      <c r="A276" s="1" t="s">
        <v>844</v>
      </c>
      <c r="I276" s="73"/>
      <c r="J276" s="73"/>
      <c r="K276" s="73"/>
      <c r="L276" s="73"/>
      <c r="M276" s="73"/>
      <c r="N276" s="74">
        <v>24840</v>
      </c>
      <c r="O276" s="74">
        <v>0</v>
      </c>
      <c r="P276" s="74">
        <v>24840</v>
      </c>
      <c r="Q276" s="74">
        <v>22042.5</v>
      </c>
      <c r="R276" s="74">
        <v>22042.5</v>
      </c>
      <c r="S276" s="74">
        <v>2797.5</v>
      </c>
      <c r="T276" s="74">
        <v>27600</v>
      </c>
      <c r="U276" s="74">
        <v>-5000</v>
      </c>
      <c r="V276" s="74">
        <v>22600</v>
      </c>
      <c r="W276" s="74">
        <v>17800.21</v>
      </c>
      <c r="X276" s="74">
        <v>17800.21</v>
      </c>
      <c r="Y276" s="74">
        <v>4799.79</v>
      </c>
      <c r="Z276" s="74">
        <v>52440</v>
      </c>
      <c r="AA276" s="74">
        <v>-5000</v>
      </c>
      <c r="AB276" s="74">
        <v>47440</v>
      </c>
      <c r="AC276" s="74">
        <v>39842.71</v>
      </c>
      <c r="AD276" s="74">
        <v>39842.71</v>
      </c>
      <c r="AE276" s="74">
        <v>7597.29</v>
      </c>
    </row>
    <row r="277" spans="1:31" x14ac:dyDescent="0.25">
      <c r="A277" s="1" t="s">
        <v>845</v>
      </c>
      <c r="I277" s="73"/>
      <c r="J277" s="73"/>
      <c r="K277" s="73"/>
      <c r="L277" s="73"/>
      <c r="M277" s="73"/>
      <c r="N277" s="74">
        <v>0</v>
      </c>
      <c r="O277" s="74">
        <v>0</v>
      </c>
      <c r="P277" s="74">
        <v>0</v>
      </c>
      <c r="Q277" s="74">
        <v>900</v>
      </c>
      <c r="R277" s="74">
        <v>900</v>
      </c>
      <c r="S277" s="74">
        <v>-900</v>
      </c>
      <c r="Z277" s="74">
        <v>0</v>
      </c>
      <c r="AA277" s="74">
        <v>0</v>
      </c>
      <c r="AB277" s="74">
        <v>0</v>
      </c>
      <c r="AC277" s="74">
        <v>900</v>
      </c>
      <c r="AD277" s="74">
        <v>900</v>
      </c>
      <c r="AE277" s="74">
        <v>-900</v>
      </c>
    </row>
    <row r="278" spans="1:31" x14ac:dyDescent="0.25">
      <c r="A278" s="1" t="s">
        <v>846</v>
      </c>
      <c r="I278" s="73"/>
      <c r="J278" s="73"/>
      <c r="K278" s="73"/>
      <c r="L278" s="73"/>
      <c r="M278" s="73"/>
      <c r="N278" s="74">
        <v>0</v>
      </c>
      <c r="O278" s="74">
        <v>0</v>
      </c>
      <c r="P278" s="74">
        <v>0</v>
      </c>
      <c r="Q278" s="74">
        <v>63684</v>
      </c>
      <c r="R278" s="74">
        <v>63684</v>
      </c>
      <c r="S278" s="74">
        <v>-63684</v>
      </c>
      <c r="Z278" s="74">
        <v>0</v>
      </c>
      <c r="AA278" s="74">
        <v>0</v>
      </c>
      <c r="AB278" s="74">
        <v>0</v>
      </c>
      <c r="AC278" s="74">
        <v>63684</v>
      </c>
      <c r="AD278" s="74">
        <v>63684</v>
      </c>
      <c r="AE278" s="74">
        <v>-63684</v>
      </c>
    </row>
    <row r="279" spans="1:31" x14ac:dyDescent="0.25">
      <c r="A279" s="1" t="s">
        <v>847</v>
      </c>
      <c r="I279" s="73"/>
      <c r="J279" s="73"/>
      <c r="K279" s="73"/>
      <c r="L279" s="73"/>
      <c r="M279" s="73"/>
      <c r="N279" s="74">
        <v>0</v>
      </c>
      <c r="O279" s="74">
        <v>0</v>
      </c>
      <c r="P279" s="74">
        <v>0</v>
      </c>
      <c r="Q279" s="74">
        <v>0</v>
      </c>
      <c r="R279" s="74">
        <v>21596.69</v>
      </c>
      <c r="S279" s="74">
        <v>-21596.69</v>
      </c>
      <c r="Z279" s="74">
        <v>0</v>
      </c>
      <c r="AA279" s="74">
        <v>0</v>
      </c>
      <c r="AB279" s="74">
        <v>0</v>
      </c>
      <c r="AC279" s="74">
        <v>0</v>
      </c>
      <c r="AD279" s="74">
        <v>21596.69</v>
      </c>
      <c r="AE279" s="74">
        <v>-21596.69</v>
      </c>
    </row>
    <row r="280" spans="1:31" x14ac:dyDescent="0.25">
      <c r="A280" s="1" t="s">
        <v>848</v>
      </c>
      <c r="I280" s="73"/>
      <c r="J280" s="73"/>
      <c r="K280" s="73"/>
      <c r="L280" s="73"/>
      <c r="M280" s="73"/>
      <c r="N280" s="74">
        <v>0</v>
      </c>
      <c r="O280" s="74">
        <v>0</v>
      </c>
      <c r="P280" s="74">
        <v>0</v>
      </c>
      <c r="Q280" s="74">
        <v>0</v>
      </c>
      <c r="R280" s="74">
        <v>0</v>
      </c>
      <c r="S280" s="74">
        <v>0</v>
      </c>
      <c r="Z280" s="74">
        <v>0</v>
      </c>
      <c r="AA280" s="74">
        <v>0</v>
      </c>
      <c r="AB280" s="74">
        <v>0</v>
      </c>
      <c r="AC280" s="74">
        <v>0</v>
      </c>
      <c r="AD280" s="74">
        <v>0</v>
      </c>
      <c r="AE280" s="74">
        <v>0</v>
      </c>
    </row>
    <row r="281" spans="1:31" x14ac:dyDescent="0.25">
      <c r="A281" s="1" t="s">
        <v>849</v>
      </c>
      <c r="I281" s="73"/>
      <c r="J281" s="73"/>
      <c r="K281" s="73"/>
      <c r="L281" s="73"/>
      <c r="M281" s="73"/>
      <c r="N281" s="74">
        <v>-5500</v>
      </c>
      <c r="O281" s="74">
        <v>0</v>
      </c>
      <c r="P281" s="74">
        <v>-5500</v>
      </c>
      <c r="Q281" s="74">
        <v>0</v>
      </c>
      <c r="R281" s="74">
        <v>0</v>
      </c>
      <c r="S281" s="74">
        <v>-5500</v>
      </c>
      <c r="T281" s="74">
        <v>-5500</v>
      </c>
      <c r="U281" s="74">
        <v>0</v>
      </c>
      <c r="V281" s="74">
        <v>-5500</v>
      </c>
      <c r="W281" s="74">
        <v>0</v>
      </c>
      <c r="X281" s="74">
        <v>0</v>
      </c>
      <c r="Y281" s="74">
        <v>-5500</v>
      </c>
      <c r="Z281" s="74">
        <v>-11000</v>
      </c>
      <c r="AA281" s="74">
        <v>0</v>
      </c>
      <c r="AB281" s="74">
        <v>-11000</v>
      </c>
      <c r="AC281" s="74">
        <v>0</v>
      </c>
      <c r="AD281" s="74">
        <v>0</v>
      </c>
      <c r="AE281" s="74">
        <v>-11000</v>
      </c>
    </row>
    <row r="282" spans="1:31" x14ac:dyDescent="0.25">
      <c r="A282" s="1" t="s">
        <v>860</v>
      </c>
      <c r="I282" s="73"/>
      <c r="J282" s="73"/>
      <c r="K282" s="73"/>
      <c r="L282" s="73"/>
      <c r="M282" s="73"/>
      <c r="O282" s="74"/>
      <c r="P282" s="74"/>
      <c r="Q282" s="74"/>
      <c r="R282" s="74"/>
      <c r="S282" s="74"/>
      <c r="T282" s="74">
        <v>0</v>
      </c>
      <c r="U282" s="74">
        <v>7395</v>
      </c>
      <c r="V282" s="74">
        <v>7395</v>
      </c>
      <c r="W282" s="74">
        <v>6597.5</v>
      </c>
      <c r="X282" s="74">
        <v>6597.5</v>
      </c>
      <c r="Y282" s="74">
        <v>797.5</v>
      </c>
      <c r="Z282" s="74">
        <v>0</v>
      </c>
      <c r="AA282" s="74">
        <v>7395</v>
      </c>
      <c r="AB282" s="74">
        <v>7395</v>
      </c>
      <c r="AC282" s="74">
        <v>6597.5</v>
      </c>
      <c r="AD282" s="74">
        <v>6597.5</v>
      </c>
      <c r="AE282" s="74">
        <v>797.5</v>
      </c>
    </row>
    <row r="283" spans="1:31" x14ac:dyDescent="0.25">
      <c r="A283" s="1" t="s">
        <v>861</v>
      </c>
      <c r="I283" s="73"/>
      <c r="J283" s="73"/>
      <c r="K283" s="73"/>
      <c r="L283" s="73"/>
      <c r="M283" s="73"/>
      <c r="O283" s="74"/>
      <c r="P283" s="74"/>
      <c r="Q283" s="74"/>
      <c r="R283" s="74"/>
      <c r="S283" s="74"/>
      <c r="T283" s="74">
        <v>0</v>
      </c>
      <c r="U283" s="74">
        <v>0</v>
      </c>
      <c r="V283" s="74">
        <v>0</v>
      </c>
      <c r="W283" s="74">
        <v>-1000</v>
      </c>
      <c r="X283" s="74">
        <v>-1000</v>
      </c>
      <c r="Y283" s="74">
        <v>1000</v>
      </c>
      <c r="Z283" s="74">
        <v>0</v>
      </c>
      <c r="AA283" s="74">
        <v>0</v>
      </c>
      <c r="AB283" s="74">
        <v>0</v>
      </c>
      <c r="AC283" s="74">
        <v>-1000</v>
      </c>
      <c r="AD283" s="74">
        <v>-1000</v>
      </c>
      <c r="AE283" s="74">
        <v>1000</v>
      </c>
    </row>
    <row r="284" spans="1:31" x14ac:dyDescent="0.25">
      <c r="A284" s="1" t="s">
        <v>862</v>
      </c>
      <c r="I284" s="73"/>
      <c r="J284" s="73"/>
      <c r="K284" s="73"/>
      <c r="L284" s="73"/>
      <c r="M284" s="73"/>
      <c r="O284" s="74"/>
      <c r="P284" s="74"/>
      <c r="Q284" s="74"/>
      <c r="R284" s="74"/>
      <c r="S284" s="74"/>
      <c r="T284" s="74">
        <v>0</v>
      </c>
      <c r="U284" s="74">
        <v>0</v>
      </c>
      <c r="V284" s="74">
        <v>0</v>
      </c>
      <c r="W284" s="74">
        <v>65.25</v>
      </c>
      <c r="X284" s="74">
        <v>65.25</v>
      </c>
      <c r="Y284" s="74">
        <v>-65.25</v>
      </c>
      <c r="Z284" s="74">
        <v>0</v>
      </c>
      <c r="AA284" s="74">
        <v>0</v>
      </c>
      <c r="AB284" s="74">
        <v>0</v>
      </c>
      <c r="AC284" s="74">
        <v>65.25</v>
      </c>
      <c r="AD284" s="74">
        <v>65.25</v>
      </c>
      <c r="AE284" s="74">
        <v>-65.25</v>
      </c>
    </row>
    <row r="285" spans="1:31" x14ac:dyDescent="0.25">
      <c r="A285" s="1" t="s">
        <v>863</v>
      </c>
      <c r="I285" s="73"/>
      <c r="J285" s="73"/>
      <c r="K285" s="73"/>
      <c r="L285" s="73"/>
      <c r="M285" s="73"/>
      <c r="O285" s="74"/>
      <c r="P285" s="74"/>
      <c r="Q285" s="74"/>
      <c r="R285" s="74"/>
      <c r="S285" s="74"/>
      <c r="T285" s="74">
        <v>0</v>
      </c>
      <c r="U285" s="74">
        <v>0</v>
      </c>
      <c r="V285" s="74">
        <v>0</v>
      </c>
      <c r="W285" s="74">
        <v>0</v>
      </c>
      <c r="X285" s="74">
        <v>0</v>
      </c>
      <c r="Y285" s="74">
        <v>0</v>
      </c>
      <c r="Z285" s="74">
        <v>0</v>
      </c>
      <c r="AA285" s="74">
        <v>0</v>
      </c>
      <c r="AB285" s="74">
        <v>0</v>
      </c>
      <c r="AC285" s="74">
        <v>0</v>
      </c>
      <c r="AD285" s="74">
        <v>0</v>
      </c>
      <c r="AE285" s="74">
        <v>0</v>
      </c>
    </row>
    <row r="286" spans="1:31" x14ac:dyDescent="0.25">
      <c r="A286" s="1" t="s">
        <v>864</v>
      </c>
      <c r="I286" s="73"/>
      <c r="J286" s="73"/>
      <c r="K286" s="73"/>
      <c r="L286" s="73"/>
      <c r="M286" s="73"/>
      <c r="O286" s="74"/>
      <c r="P286" s="74"/>
      <c r="Q286" s="74"/>
      <c r="R286" s="74"/>
      <c r="S286" s="74"/>
      <c r="T286" s="74">
        <v>0</v>
      </c>
      <c r="U286" s="74">
        <v>0</v>
      </c>
      <c r="V286" s="74">
        <v>0</v>
      </c>
      <c r="W286" s="74">
        <v>-18250</v>
      </c>
      <c r="X286" s="74">
        <v>-18250</v>
      </c>
      <c r="Y286" s="74">
        <v>18250</v>
      </c>
      <c r="Z286" s="74">
        <v>0</v>
      </c>
      <c r="AA286" s="74">
        <v>0</v>
      </c>
      <c r="AB286" s="74">
        <v>0</v>
      </c>
      <c r="AC286" s="74">
        <v>-18250</v>
      </c>
      <c r="AD286" s="74">
        <v>-18250</v>
      </c>
      <c r="AE286" s="74">
        <v>18250</v>
      </c>
    </row>
    <row r="287" spans="1:31" x14ac:dyDescent="0.25">
      <c r="A287" s="1" t="s">
        <v>865</v>
      </c>
      <c r="I287" s="73"/>
      <c r="J287" s="73"/>
      <c r="K287" s="73"/>
      <c r="L287" s="73"/>
      <c r="M287" s="73"/>
      <c r="O287" s="74"/>
      <c r="P287" s="74"/>
      <c r="Q287" s="74"/>
      <c r="R287" s="74"/>
      <c r="S287" s="74"/>
      <c r="T287" s="74">
        <v>0</v>
      </c>
      <c r="U287" s="74">
        <v>0</v>
      </c>
      <c r="V287" s="74">
        <v>0</v>
      </c>
      <c r="W287" s="74">
        <v>1.83</v>
      </c>
      <c r="X287" s="74">
        <v>1.83</v>
      </c>
      <c r="Y287" s="74">
        <v>-1.83</v>
      </c>
      <c r="Z287" s="74">
        <v>0</v>
      </c>
      <c r="AA287" s="74">
        <v>0</v>
      </c>
      <c r="AB287" s="74">
        <v>0</v>
      </c>
      <c r="AC287" s="74">
        <v>1.83</v>
      </c>
      <c r="AD287" s="74">
        <v>1.83</v>
      </c>
      <c r="AE287" s="74">
        <v>-1.83</v>
      </c>
    </row>
    <row r="288" spans="1:31" x14ac:dyDescent="0.25">
      <c r="A288" s="1" t="s">
        <v>866</v>
      </c>
      <c r="I288" s="73"/>
      <c r="J288" s="73"/>
      <c r="K288" s="73"/>
      <c r="L288" s="73"/>
      <c r="M288" s="73"/>
      <c r="O288" s="74"/>
      <c r="P288" s="74"/>
      <c r="Q288" s="74"/>
      <c r="R288" s="74"/>
      <c r="S288" s="74"/>
      <c r="T288" s="74">
        <v>0</v>
      </c>
      <c r="U288" s="74">
        <v>0</v>
      </c>
      <c r="V288" s="74">
        <v>0</v>
      </c>
      <c r="W288" s="74">
        <v>-1125</v>
      </c>
      <c r="X288" s="74">
        <v>-1125</v>
      </c>
      <c r="Y288" s="74">
        <v>1125</v>
      </c>
      <c r="Z288" s="74">
        <v>0</v>
      </c>
      <c r="AA288" s="74">
        <v>0</v>
      </c>
      <c r="AB288" s="74">
        <v>0</v>
      </c>
      <c r="AC288" s="74">
        <v>-1125</v>
      </c>
      <c r="AD288" s="74">
        <v>-1125</v>
      </c>
      <c r="AE288" s="74">
        <v>1125</v>
      </c>
    </row>
    <row r="289" spans="1:31" x14ac:dyDescent="0.25">
      <c r="A289" s="1" t="s">
        <v>867</v>
      </c>
      <c r="I289" s="73"/>
      <c r="J289" s="73"/>
      <c r="K289" s="73"/>
      <c r="L289" s="73"/>
      <c r="M289" s="73"/>
      <c r="O289" s="74"/>
      <c r="P289" s="74"/>
      <c r="Q289" s="74"/>
      <c r="R289" s="74"/>
      <c r="S289" s="74"/>
      <c r="T289" s="74">
        <v>0</v>
      </c>
      <c r="U289" s="74">
        <v>0</v>
      </c>
      <c r="V289" s="74">
        <v>0</v>
      </c>
      <c r="W289" s="74">
        <v>0</v>
      </c>
      <c r="X289" s="74">
        <v>0</v>
      </c>
      <c r="Y289" s="74">
        <v>0</v>
      </c>
      <c r="Z289" s="74">
        <v>0</v>
      </c>
      <c r="AA289" s="74">
        <v>0</v>
      </c>
      <c r="AB289" s="74">
        <v>0</v>
      </c>
      <c r="AC289" s="74">
        <v>0</v>
      </c>
      <c r="AD289" s="74">
        <v>0</v>
      </c>
      <c r="AE289" s="74">
        <v>0</v>
      </c>
    </row>
    <row r="290" spans="1:31" x14ac:dyDescent="0.25">
      <c r="A290" s="1" t="s">
        <v>868</v>
      </c>
      <c r="I290" s="73"/>
      <c r="J290" s="73"/>
      <c r="K290" s="73"/>
      <c r="L290" s="73"/>
      <c r="M290" s="73"/>
      <c r="O290" s="74"/>
      <c r="P290" s="74"/>
      <c r="Q290" s="74"/>
      <c r="R290" s="74"/>
      <c r="S290" s="74"/>
      <c r="T290" s="74">
        <v>0</v>
      </c>
      <c r="U290" s="74">
        <v>0</v>
      </c>
      <c r="V290" s="74">
        <v>0</v>
      </c>
      <c r="W290" s="74">
        <v>-1200</v>
      </c>
      <c r="X290" s="74">
        <v>-1200</v>
      </c>
      <c r="Y290" s="74">
        <v>1200</v>
      </c>
      <c r="Z290" s="74">
        <v>0</v>
      </c>
      <c r="AA290" s="74">
        <v>0</v>
      </c>
      <c r="AB290" s="74">
        <v>0</v>
      </c>
      <c r="AC290" s="74">
        <v>-1200</v>
      </c>
      <c r="AD290" s="74">
        <v>-1200</v>
      </c>
      <c r="AE290" s="74">
        <v>1200</v>
      </c>
    </row>
    <row r="291" spans="1:31" x14ac:dyDescent="0.25">
      <c r="A291" s="1" t="s">
        <v>869</v>
      </c>
      <c r="I291" s="73"/>
      <c r="J291" s="73"/>
      <c r="K291" s="73"/>
      <c r="L291" s="73"/>
      <c r="M291" s="73"/>
      <c r="O291" s="74"/>
      <c r="P291" s="74"/>
      <c r="Q291" s="74"/>
      <c r="R291" s="74"/>
      <c r="S291" s="74"/>
      <c r="T291" s="74">
        <v>0</v>
      </c>
      <c r="U291" s="74">
        <v>0</v>
      </c>
      <c r="V291" s="74">
        <v>0</v>
      </c>
      <c r="W291" s="74">
        <v>174347.48</v>
      </c>
      <c r="X291" s="74">
        <v>174347.48</v>
      </c>
      <c r="Y291" s="74">
        <v>-174347.48</v>
      </c>
      <c r="Z291" s="74">
        <v>0</v>
      </c>
      <c r="AA291" s="74">
        <v>0</v>
      </c>
      <c r="AB291" s="74">
        <v>0</v>
      </c>
      <c r="AC291" s="74">
        <v>174347.48</v>
      </c>
      <c r="AD291" s="74">
        <v>174347.48</v>
      </c>
      <c r="AE291" s="74">
        <v>-174347.48</v>
      </c>
    </row>
    <row r="292" spans="1:31" x14ac:dyDescent="0.25">
      <c r="A292" s="1" t="s">
        <v>870</v>
      </c>
      <c r="I292" s="73"/>
      <c r="J292" s="73"/>
      <c r="K292" s="73"/>
      <c r="L292" s="73"/>
      <c r="M292" s="73"/>
      <c r="O292" s="74"/>
      <c r="P292" s="74"/>
      <c r="Q292" s="74"/>
      <c r="R292" s="74"/>
      <c r="S292" s="74"/>
      <c r="T292" s="74">
        <v>0</v>
      </c>
      <c r="U292" s="74">
        <v>0</v>
      </c>
      <c r="V292" s="74">
        <v>0</v>
      </c>
      <c r="W292" s="74">
        <v>-53700</v>
      </c>
      <c r="X292" s="74">
        <v>-53700</v>
      </c>
      <c r="Y292" s="74">
        <v>53700</v>
      </c>
      <c r="Z292" s="74">
        <v>0</v>
      </c>
      <c r="AA292" s="74">
        <v>0</v>
      </c>
      <c r="AB292" s="74">
        <v>0</v>
      </c>
      <c r="AC292" s="74">
        <v>-53700</v>
      </c>
      <c r="AD292" s="74">
        <v>-53700</v>
      </c>
      <c r="AE292" s="74">
        <v>53700</v>
      </c>
    </row>
    <row r="293" spans="1:31" x14ac:dyDescent="0.25">
      <c r="A293" s="1" t="s">
        <v>871</v>
      </c>
      <c r="I293" s="73"/>
      <c r="J293" s="73"/>
      <c r="K293" s="73"/>
      <c r="L293" s="73"/>
      <c r="M293" s="73"/>
      <c r="O293" s="74"/>
      <c r="P293" s="74"/>
      <c r="Q293" s="74"/>
      <c r="R293" s="74"/>
      <c r="S293" s="74"/>
      <c r="T293" s="74">
        <v>0</v>
      </c>
      <c r="U293" s="74">
        <v>0</v>
      </c>
      <c r="V293" s="74">
        <v>0</v>
      </c>
      <c r="W293" s="74">
        <v>1750</v>
      </c>
      <c r="X293" s="74">
        <v>1750</v>
      </c>
      <c r="Y293" s="74">
        <v>-1750</v>
      </c>
      <c r="Z293" s="74">
        <v>0</v>
      </c>
      <c r="AA293" s="74">
        <v>0</v>
      </c>
      <c r="AB293" s="74">
        <v>0</v>
      </c>
      <c r="AC293" s="74">
        <v>1750</v>
      </c>
      <c r="AD293" s="74">
        <v>1750</v>
      </c>
      <c r="AE293" s="74">
        <v>-1750</v>
      </c>
    </row>
    <row r="294" spans="1:31" x14ac:dyDescent="0.25">
      <c r="A294" s="1" t="s">
        <v>227</v>
      </c>
      <c r="B294" s="74">
        <v>11811541.08</v>
      </c>
      <c r="C294" s="74">
        <v>-7.2759576141834259E-12</v>
      </c>
      <c r="D294" s="74">
        <v>11811541.079999996</v>
      </c>
      <c r="E294" s="74">
        <v>9639323.1999999974</v>
      </c>
      <c r="F294" s="74">
        <v>9643799.6899999995</v>
      </c>
      <c r="G294" s="74">
        <v>2167741.3899999992</v>
      </c>
      <c r="H294" s="74">
        <v>2023834.4600000028</v>
      </c>
      <c r="I294" s="73">
        <v>0</v>
      </c>
      <c r="J294" s="73">
        <v>2023834.4600000009</v>
      </c>
      <c r="K294" s="73">
        <v>-224147.88000000248</v>
      </c>
      <c r="L294" s="73">
        <v>-224147.88000000248</v>
      </c>
      <c r="M294" s="73">
        <v>2247982.3399999989</v>
      </c>
      <c r="N294" s="74">
        <v>2224834.0499999989</v>
      </c>
      <c r="O294" s="74">
        <v>0</v>
      </c>
      <c r="P294" s="74">
        <v>2224834.0499999998</v>
      </c>
      <c r="Q294" s="74">
        <v>14758.110000003493</v>
      </c>
      <c r="R294" s="74">
        <v>36354.800000003495</v>
      </c>
      <c r="S294" s="74">
        <v>2188479.2500000005</v>
      </c>
      <c r="T294" s="74">
        <v>2901144.0799999963</v>
      </c>
      <c r="U294" s="74">
        <v>7.2759576141834259E-12</v>
      </c>
      <c r="V294" s="74">
        <v>2901144.0799999982</v>
      </c>
      <c r="W294" s="74">
        <v>87459.059999996272</v>
      </c>
      <c r="X294" s="74">
        <v>87548.059999996272</v>
      </c>
      <c r="Y294" s="74">
        <v>2813596.0200000005</v>
      </c>
      <c r="Z294" s="74">
        <v>18961353.670000002</v>
      </c>
      <c r="AA294" s="74">
        <v>8.1854523159563541E-12</v>
      </c>
      <c r="AB294" s="74">
        <v>18961353.669999991</v>
      </c>
      <c r="AC294" s="74">
        <v>9517392.4900000021</v>
      </c>
      <c r="AD294" s="74">
        <v>9543554.6699999962</v>
      </c>
      <c r="AE294" s="74">
        <v>9417799.0000000019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46566-B85D-4417-9AC5-DE1F309D7775}">
  <sheetPr filterMode="1"/>
  <dimension ref="A1:R1032"/>
  <sheetViews>
    <sheetView workbookViewId="0">
      <selection activeCell="A958" sqref="A958:XFD958"/>
    </sheetView>
  </sheetViews>
  <sheetFormatPr defaultColWidth="8" defaultRowHeight="13.2" x14ac:dyDescent="0.25"/>
  <cols>
    <col min="1" max="1" width="12.33203125" customWidth="1"/>
    <col min="2" max="2" width="54" bestFit="1" customWidth="1"/>
    <col min="3" max="4" width="23.44140625" customWidth="1"/>
    <col min="5" max="5" width="69.5546875" bestFit="1" customWidth="1"/>
    <col min="6" max="6" width="80.33203125" bestFit="1" customWidth="1"/>
    <col min="7" max="15" width="23.44140625" style="71" customWidth="1"/>
    <col min="16" max="16" width="11.5546875" customWidth="1"/>
  </cols>
  <sheetData>
    <row r="1" spans="1:16" s="9" customFormat="1" ht="26.4" x14ac:dyDescent="0.25">
      <c r="A1" s="54" t="s">
        <v>23</v>
      </c>
      <c r="B1" s="52" t="s">
        <v>500</v>
      </c>
      <c r="C1" s="54" t="s">
        <v>210</v>
      </c>
      <c r="D1" s="54" t="s">
        <v>209</v>
      </c>
      <c r="E1" s="54" t="s">
        <v>208</v>
      </c>
      <c r="F1" s="52" t="s">
        <v>499</v>
      </c>
      <c r="G1" s="69" t="s">
        <v>207</v>
      </c>
      <c r="H1" s="69" t="s">
        <v>206</v>
      </c>
      <c r="I1" s="69" t="s">
        <v>205</v>
      </c>
      <c r="J1" s="69" t="s">
        <v>204</v>
      </c>
      <c r="K1" s="69" t="s">
        <v>203</v>
      </c>
      <c r="L1" s="69" t="s">
        <v>202</v>
      </c>
      <c r="M1" s="69" t="s">
        <v>201</v>
      </c>
      <c r="N1" s="69" t="s">
        <v>200</v>
      </c>
      <c r="O1" s="69" t="s">
        <v>199</v>
      </c>
      <c r="P1" s="53" t="s">
        <v>498</v>
      </c>
    </row>
    <row r="2" spans="1:16" hidden="1" x14ac:dyDescent="0.25">
      <c r="A2" s="62" t="s">
        <v>25</v>
      </c>
      <c r="B2" s="62" t="s">
        <v>497</v>
      </c>
      <c r="C2" s="62" t="s">
        <v>118</v>
      </c>
      <c r="D2" s="62" t="s">
        <v>117</v>
      </c>
      <c r="E2" s="62" t="s">
        <v>121</v>
      </c>
      <c r="F2" s="62" t="str">
        <f t="shared" ref="F2" si="0">_xlfn.CONCAT(A2," ",E2)</f>
        <v>TAG000493 FAU Master Account Set: Budget Pool - Expense</v>
      </c>
      <c r="G2" s="70">
        <v>11550</v>
      </c>
      <c r="H2" s="70">
        <v>0</v>
      </c>
      <c r="I2" s="70">
        <v>11550</v>
      </c>
      <c r="J2" s="70">
        <v>11437.97</v>
      </c>
      <c r="K2" s="70">
        <v>0</v>
      </c>
      <c r="L2" s="70">
        <v>0</v>
      </c>
      <c r="M2" s="70">
        <v>11437.97</v>
      </c>
      <c r="N2" s="70">
        <v>112.03</v>
      </c>
      <c r="O2" s="70">
        <v>9.7000000000000003E-3</v>
      </c>
      <c r="P2" s="63">
        <v>2023</v>
      </c>
    </row>
    <row r="3" spans="1:16" hidden="1" x14ac:dyDescent="0.25">
      <c r="A3" s="62" t="s">
        <v>25</v>
      </c>
      <c r="B3" s="62" t="s">
        <v>497</v>
      </c>
      <c r="C3" s="62" t="s">
        <v>118</v>
      </c>
      <c r="D3" s="62" t="s">
        <v>117</v>
      </c>
      <c r="E3" s="62" t="s">
        <v>120</v>
      </c>
      <c r="F3" s="62" t="str">
        <f t="shared" ref="F3:F66" si="1">_xlfn.CONCAT(A3," ",E3)</f>
        <v>TAG000493 FAU Master Account Set: Budget Pool - INTRA-Fund Transfers Out</v>
      </c>
      <c r="G3" s="70">
        <v>6975.37</v>
      </c>
      <c r="H3" s="70">
        <v>0</v>
      </c>
      <c r="I3" s="70">
        <v>6975.37</v>
      </c>
      <c r="J3" s="70">
        <v>11707.23</v>
      </c>
      <c r="K3" s="70">
        <v>0</v>
      </c>
      <c r="L3" s="70">
        <v>0</v>
      </c>
      <c r="M3" s="70">
        <v>11707.23</v>
      </c>
      <c r="N3" s="70">
        <v>-4731.8599999999997</v>
      </c>
      <c r="O3" s="70">
        <v>-0.67836700000000005</v>
      </c>
      <c r="P3" s="63">
        <v>2023</v>
      </c>
    </row>
    <row r="4" spans="1:16" hidden="1" x14ac:dyDescent="0.25">
      <c r="A4" s="62" t="s">
        <v>25</v>
      </c>
      <c r="B4" s="62" t="s">
        <v>497</v>
      </c>
      <c r="C4" s="62" t="s">
        <v>118</v>
      </c>
      <c r="D4" s="62" t="s">
        <v>117</v>
      </c>
      <c r="E4" s="62" t="s">
        <v>116</v>
      </c>
      <c r="F4" s="62" t="str">
        <f t="shared" si="1"/>
        <v>TAG000493 FAU Master Account Set: Budget Pool - OPS</v>
      </c>
      <c r="G4" s="70">
        <v>63008</v>
      </c>
      <c r="H4" s="70">
        <v>0</v>
      </c>
      <c r="I4" s="70">
        <v>63008</v>
      </c>
      <c r="J4" s="70">
        <v>54084</v>
      </c>
      <c r="K4" s="70">
        <v>0</v>
      </c>
      <c r="L4" s="70">
        <v>0</v>
      </c>
      <c r="M4" s="70">
        <v>54084</v>
      </c>
      <c r="N4" s="70">
        <v>8924</v>
      </c>
      <c r="O4" s="70">
        <v>0.14163300000000001</v>
      </c>
      <c r="P4" s="63">
        <v>2023</v>
      </c>
    </row>
    <row r="5" spans="1:16" hidden="1" x14ac:dyDescent="0.25">
      <c r="A5" s="62" t="s">
        <v>25</v>
      </c>
      <c r="B5" s="62" t="s">
        <v>497</v>
      </c>
      <c r="C5" s="62" t="s">
        <v>118</v>
      </c>
      <c r="D5" s="62" t="s">
        <v>117</v>
      </c>
      <c r="E5" s="62" t="s">
        <v>125</v>
      </c>
      <c r="F5" s="62" t="str">
        <f t="shared" si="1"/>
        <v>TAG000493 FAU Master Account Set: Budget Pool - Salaries &amp; Benefits (AMP, SP, Faculty)</v>
      </c>
      <c r="G5" s="70">
        <v>138848.12</v>
      </c>
      <c r="H5" s="70">
        <v>0</v>
      </c>
      <c r="I5" s="70">
        <v>138848.12</v>
      </c>
      <c r="J5" s="70">
        <v>120592.93</v>
      </c>
      <c r="K5" s="70">
        <v>0</v>
      </c>
      <c r="L5" s="70">
        <v>0</v>
      </c>
      <c r="M5" s="70">
        <v>120592.93</v>
      </c>
      <c r="N5" s="70">
        <v>18255.189999999999</v>
      </c>
      <c r="O5" s="70">
        <v>0.13147600000000001</v>
      </c>
      <c r="P5" s="63">
        <v>2023</v>
      </c>
    </row>
    <row r="6" spans="1:16" hidden="1" x14ac:dyDescent="0.25">
      <c r="A6" s="62" t="s">
        <v>109</v>
      </c>
      <c r="B6" s="62" t="s">
        <v>496</v>
      </c>
      <c r="C6" s="62" t="s">
        <v>761</v>
      </c>
      <c r="D6" s="62" t="s">
        <v>117</v>
      </c>
      <c r="E6" s="62" t="s">
        <v>121</v>
      </c>
      <c r="F6" s="62" t="str">
        <f t="shared" si="1"/>
        <v>TAG001230 FAU Master Account Set: Budget Pool - Expense</v>
      </c>
      <c r="G6" s="70">
        <v>0</v>
      </c>
      <c r="H6" s="70">
        <v>52677.56</v>
      </c>
      <c r="I6" s="70">
        <v>52677.56</v>
      </c>
      <c r="J6" s="70">
        <v>52677.56</v>
      </c>
      <c r="K6" s="70">
        <v>0</v>
      </c>
      <c r="L6" s="70">
        <v>0</v>
      </c>
      <c r="M6" s="70">
        <v>52677.56</v>
      </c>
      <c r="N6" s="70">
        <v>0</v>
      </c>
      <c r="O6" s="70">
        <v>0</v>
      </c>
      <c r="P6" s="63">
        <v>2023</v>
      </c>
    </row>
    <row r="7" spans="1:16" hidden="1" x14ac:dyDescent="0.25">
      <c r="A7" s="62" t="s">
        <v>109</v>
      </c>
      <c r="B7" s="62" t="s">
        <v>496</v>
      </c>
      <c r="C7" s="62" t="s">
        <v>118</v>
      </c>
      <c r="D7" s="62" t="s">
        <v>117</v>
      </c>
      <c r="E7" s="62" t="s">
        <v>121</v>
      </c>
      <c r="F7" s="62" t="str">
        <f t="shared" si="1"/>
        <v>TAG001230 FAU Master Account Set: Budget Pool - Expense</v>
      </c>
      <c r="G7" s="70">
        <v>40000</v>
      </c>
      <c r="H7" s="70">
        <v>-32677.56</v>
      </c>
      <c r="I7" s="70">
        <v>7322.44</v>
      </c>
      <c r="J7" s="70">
        <v>25</v>
      </c>
      <c r="K7" s="70">
        <v>0</v>
      </c>
      <c r="L7" s="70">
        <v>0</v>
      </c>
      <c r="M7" s="70">
        <v>25</v>
      </c>
      <c r="N7" s="70">
        <v>7297.44</v>
      </c>
      <c r="O7" s="70">
        <v>0.99658599999999997</v>
      </c>
      <c r="P7" s="63">
        <v>2023</v>
      </c>
    </row>
    <row r="8" spans="1:16" hidden="1" x14ac:dyDescent="0.25">
      <c r="A8" s="62" t="s">
        <v>109</v>
      </c>
      <c r="B8" s="62" t="s">
        <v>496</v>
      </c>
      <c r="C8" s="62" t="s">
        <v>118</v>
      </c>
      <c r="D8" s="62" t="s">
        <v>117</v>
      </c>
      <c r="E8" s="62" t="s">
        <v>120</v>
      </c>
      <c r="F8" s="62" t="str">
        <f t="shared" si="1"/>
        <v>TAG001230 FAU Master Account Set: Budget Pool - INTRA-Fund Transfers Out</v>
      </c>
      <c r="G8" s="70">
        <v>1120</v>
      </c>
      <c r="H8" s="70">
        <v>136.19</v>
      </c>
      <c r="I8" s="70">
        <v>1256.19</v>
      </c>
      <c r="J8" s="70">
        <v>1475.67</v>
      </c>
      <c r="K8" s="70">
        <v>0</v>
      </c>
      <c r="L8" s="70">
        <v>0</v>
      </c>
      <c r="M8" s="70">
        <v>1475.67</v>
      </c>
      <c r="N8" s="70">
        <v>-219.48</v>
      </c>
      <c r="O8" s="70">
        <v>-0.17471900000000001</v>
      </c>
      <c r="P8" s="63">
        <v>2023</v>
      </c>
    </row>
    <row r="9" spans="1:16" hidden="1" x14ac:dyDescent="0.25">
      <c r="A9" s="62" t="s">
        <v>110</v>
      </c>
      <c r="B9" s="62" t="s">
        <v>495</v>
      </c>
      <c r="C9" s="62" t="s">
        <v>762</v>
      </c>
      <c r="D9" s="62" t="s">
        <v>117</v>
      </c>
      <c r="E9" s="62" t="s">
        <v>121</v>
      </c>
      <c r="F9" s="62" t="str">
        <f t="shared" si="1"/>
        <v>TAG001231 FAU Master Account Set: Budget Pool - Expense</v>
      </c>
      <c r="G9" s="70">
        <v>0</v>
      </c>
      <c r="H9" s="70">
        <v>7928.8</v>
      </c>
      <c r="I9" s="70">
        <v>7928.8</v>
      </c>
      <c r="J9" s="70">
        <v>7474.95</v>
      </c>
      <c r="K9" s="70">
        <v>0</v>
      </c>
      <c r="L9" s="70">
        <v>0</v>
      </c>
      <c r="M9" s="70">
        <v>7474.95</v>
      </c>
      <c r="N9" s="70">
        <v>453.85</v>
      </c>
      <c r="O9" s="70">
        <v>5.7241E-2</v>
      </c>
      <c r="P9" s="63">
        <v>2023</v>
      </c>
    </row>
    <row r="10" spans="1:16" hidden="1" x14ac:dyDescent="0.25">
      <c r="A10" s="62" t="s">
        <v>110</v>
      </c>
      <c r="B10" s="62" t="s">
        <v>495</v>
      </c>
      <c r="C10" s="62" t="s">
        <v>118</v>
      </c>
      <c r="D10" s="62" t="s">
        <v>117</v>
      </c>
      <c r="E10" s="62" t="s">
        <v>121</v>
      </c>
      <c r="F10" s="62" t="str">
        <f t="shared" si="1"/>
        <v>TAG001231 FAU Master Account Set: Budget Pool - Expense</v>
      </c>
      <c r="G10" s="70">
        <v>145200</v>
      </c>
      <c r="H10" s="70">
        <v>-7928.8</v>
      </c>
      <c r="I10" s="70">
        <v>137271.20000000001</v>
      </c>
      <c r="J10" s="70">
        <v>57443.42</v>
      </c>
      <c r="K10" s="70">
        <v>0</v>
      </c>
      <c r="L10" s="70">
        <v>0</v>
      </c>
      <c r="M10" s="70">
        <v>57443.42</v>
      </c>
      <c r="N10" s="70">
        <v>79827.78</v>
      </c>
      <c r="O10" s="70">
        <v>0.58153299999999997</v>
      </c>
      <c r="P10" s="63">
        <v>2023</v>
      </c>
    </row>
    <row r="11" spans="1:16" hidden="1" x14ac:dyDescent="0.25">
      <c r="A11" s="62" t="s">
        <v>110</v>
      </c>
      <c r="B11" s="62" t="s">
        <v>495</v>
      </c>
      <c r="C11" s="62" t="s">
        <v>118</v>
      </c>
      <c r="D11" s="62" t="s">
        <v>117</v>
      </c>
      <c r="E11" s="62" t="s">
        <v>120</v>
      </c>
      <c r="F11" s="62" t="str">
        <f t="shared" si="1"/>
        <v>TAG001231 FAU Master Account Set: Budget Pool - INTRA-Fund Transfers Out</v>
      </c>
      <c r="G11" s="70">
        <v>4065.6</v>
      </c>
      <c r="H11" s="70">
        <v>0</v>
      </c>
      <c r="I11" s="70">
        <v>4065.6</v>
      </c>
      <c r="J11" s="70">
        <v>1817.7</v>
      </c>
      <c r="K11" s="70">
        <v>0</v>
      </c>
      <c r="L11" s="70">
        <v>0</v>
      </c>
      <c r="M11" s="70">
        <v>1817.7</v>
      </c>
      <c r="N11" s="70">
        <v>2247.9</v>
      </c>
      <c r="O11" s="70">
        <v>0.55290700000000004</v>
      </c>
      <c r="P11" s="63">
        <v>2023</v>
      </c>
    </row>
    <row r="12" spans="1:16" hidden="1" x14ac:dyDescent="0.25">
      <c r="A12" s="62" t="s">
        <v>111</v>
      </c>
      <c r="B12" s="62" t="s">
        <v>112</v>
      </c>
      <c r="C12" s="62" t="s">
        <v>118</v>
      </c>
      <c r="D12" s="62" t="s">
        <v>117</v>
      </c>
      <c r="E12" s="62" t="s">
        <v>120</v>
      </c>
      <c r="F12" s="62" t="str">
        <f t="shared" si="1"/>
        <v>TAG001284 FAU Master Account Set: Budget Pool - INTRA-Fund Transfers Out</v>
      </c>
      <c r="G12" s="70">
        <v>0</v>
      </c>
      <c r="H12" s="70">
        <v>0</v>
      </c>
      <c r="I12" s="70">
        <v>0</v>
      </c>
      <c r="J12" s="70">
        <v>7.0000000000000007E-2</v>
      </c>
      <c r="K12" s="70">
        <v>0</v>
      </c>
      <c r="L12" s="70">
        <v>0</v>
      </c>
      <c r="M12" s="70">
        <v>7.0000000000000007E-2</v>
      </c>
      <c r="N12" s="70">
        <v>-7.0000000000000007E-2</v>
      </c>
      <c r="O12" s="70">
        <v>0</v>
      </c>
      <c r="P12" s="63">
        <v>2023</v>
      </c>
    </row>
    <row r="13" spans="1:16" hidden="1" x14ac:dyDescent="0.25">
      <c r="A13" s="62" t="s">
        <v>111</v>
      </c>
      <c r="B13" s="62" t="s">
        <v>112</v>
      </c>
      <c r="C13" s="62" t="s">
        <v>118</v>
      </c>
      <c r="D13" s="62" t="s">
        <v>117</v>
      </c>
      <c r="E13" s="62" t="s">
        <v>116</v>
      </c>
      <c r="F13" s="62" t="str">
        <f t="shared" si="1"/>
        <v>TAG001284 FAU Master Account Set: Budget Pool - OPS</v>
      </c>
      <c r="G13" s="70">
        <v>0</v>
      </c>
      <c r="H13" s="70">
        <v>0</v>
      </c>
      <c r="I13" s="70">
        <v>0</v>
      </c>
      <c r="J13" s="70">
        <v>2.57</v>
      </c>
      <c r="K13" s="70">
        <v>0</v>
      </c>
      <c r="L13" s="70">
        <v>0</v>
      </c>
      <c r="M13" s="70">
        <v>2.57</v>
      </c>
      <c r="N13" s="70">
        <v>-2.57</v>
      </c>
      <c r="O13" s="70">
        <v>0</v>
      </c>
      <c r="P13" s="63">
        <v>2023</v>
      </c>
    </row>
    <row r="14" spans="1:16" hidden="1" x14ac:dyDescent="0.25">
      <c r="A14" s="62" t="s">
        <v>99</v>
      </c>
      <c r="B14" s="62" t="s">
        <v>440</v>
      </c>
      <c r="C14" s="62" t="s">
        <v>118</v>
      </c>
      <c r="D14" s="62" t="s">
        <v>117</v>
      </c>
      <c r="E14" s="62" t="s">
        <v>121</v>
      </c>
      <c r="F14" s="62" t="str">
        <f t="shared" si="1"/>
        <v>TAG001285 FAU Master Account Set: Budget Pool - Expense</v>
      </c>
      <c r="G14" s="70">
        <v>0</v>
      </c>
      <c r="H14" s="70">
        <v>3000</v>
      </c>
      <c r="I14" s="70">
        <v>3000</v>
      </c>
      <c r="J14" s="70">
        <v>2254</v>
      </c>
      <c r="K14" s="70">
        <v>0</v>
      </c>
      <c r="L14" s="70">
        <v>0</v>
      </c>
      <c r="M14" s="70">
        <v>2254</v>
      </c>
      <c r="N14" s="70">
        <v>746</v>
      </c>
      <c r="O14" s="70">
        <v>0.248667</v>
      </c>
      <c r="P14" s="63">
        <v>2023</v>
      </c>
    </row>
    <row r="15" spans="1:16" hidden="1" x14ac:dyDescent="0.25">
      <c r="A15" s="62" t="s">
        <v>99</v>
      </c>
      <c r="B15" s="62" t="s">
        <v>440</v>
      </c>
      <c r="C15" s="62" t="s">
        <v>118</v>
      </c>
      <c r="D15" s="62" t="s">
        <v>117</v>
      </c>
      <c r="E15" s="62" t="s">
        <v>120</v>
      </c>
      <c r="F15" s="62" t="str">
        <f t="shared" si="1"/>
        <v>TAG001285 FAU Master Account Set: Budget Pool - INTRA-Fund Transfers Out</v>
      </c>
      <c r="G15" s="70">
        <v>147.84</v>
      </c>
      <c r="H15" s="70">
        <v>84</v>
      </c>
      <c r="I15" s="70">
        <v>231.84</v>
      </c>
      <c r="J15" s="70">
        <v>163.07</v>
      </c>
      <c r="K15" s="70">
        <v>0</v>
      </c>
      <c r="L15" s="70">
        <v>0</v>
      </c>
      <c r="M15" s="70">
        <v>163.07</v>
      </c>
      <c r="N15" s="70">
        <v>68.77</v>
      </c>
      <c r="O15" s="70">
        <v>0.29662699999999997</v>
      </c>
      <c r="P15" s="63">
        <v>2023</v>
      </c>
    </row>
    <row r="16" spans="1:16" hidden="1" x14ac:dyDescent="0.25">
      <c r="A16" s="62" t="s">
        <v>99</v>
      </c>
      <c r="B16" s="62" t="s">
        <v>440</v>
      </c>
      <c r="C16" s="62" t="s">
        <v>118</v>
      </c>
      <c r="D16" s="62" t="s">
        <v>117</v>
      </c>
      <c r="E16" s="62" t="s">
        <v>116</v>
      </c>
      <c r="F16" s="62" t="str">
        <f t="shared" si="1"/>
        <v>TAG001285 FAU Master Account Set: Budget Pool - OPS</v>
      </c>
      <c r="G16" s="70">
        <v>5280</v>
      </c>
      <c r="H16" s="70">
        <v>0</v>
      </c>
      <c r="I16" s="70">
        <v>5280</v>
      </c>
      <c r="J16" s="70">
        <v>3570</v>
      </c>
      <c r="K16" s="70">
        <v>0</v>
      </c>
      <c r="L16" s="70">
        <v>0</v>
      </c>
      <c r="M16" s="70">
        <v>3570</v>
      </c>
      <c r="N16" s="70">
        <v>1710</v>
      </c>
      <c r="O16" s="70">
        <v>0.32386399999999999</v>
      </c>
      <c r="P16" s="63">
        <v>2023</v>
      </c>
    </row>
    <row r="17" spans="1:16" hidden="1" x14ac:dyDescent="0.25">
      <c r="A17" s="62" t="s">
        <v>100</v>
      </c>
      <c r="B17" s="62" t="s">
        <v>494</v>
      </c>
      <c r="C17" s="62" t="s">
        <v>118</v>
      </c>
      <c r="D17" s="62" t="s">
        <v>117</v>
      </c>
      <c r="E17" s="62" t="s">
        <v>121</v>
      </c>
      <c r="F17" s="62" t="str">
        <f t="shared" si="1"/>
        <v>TAG001286 FAU Master Account Set: Budget Pool - Expense</v>
      </c>
      <c r="G17" s="70">
        <v>10000</v>
      </c>
      <c r="H17" s="70">
        <v>-6000</v>
      </c>
      <c r="I17" s="70">
        <v>4000</v>
      </c>
      <c r="J17" s="70">
        <v>4000</v>
      </c>
      <c r="K17" s="70">
        <v>0</v>
      </c>
      <c r="L17" s="70">
        <v>0</v>
      </c>
      <c r="M17" s="70">
        <v>4000</v>
      </c>
      <c r="N17" s="70">
        <v>0</v>
      </c>
      <c r="O17" s="70">
        <v>0</v>
      </c>
      <c r="P17" s="63">
        <v>2023</v>
      </c>
    </row>
    <row r="18" spans="1:16" hidden="1" x14ac:dyDescent="0.25">
      <c r="A18" s="62" t="s">
        <v>100</v>
      </c>
      <c r="B18" s="62" t="s">
        <v>494</v>
      </c>
      <c r="C18" s="62" t="s">
        <v>118</v>
      </c>
      <c r="D18" s="62" t="s">
        <v>117</v>
      </c>
      <c r="E18" s="62" t="s">
        <v>120</v>
      </c>
      <c r="F18" s="62" t="str">
        <f t="shared" si="1"/>
        <v>TAG001286 FAU Master Account Set: Budget Pool - INTRA-Fund Transfers Out</v>
      </c>
      <c r="G18" s="70">
        <v>280</v>
      </c>
      <c r="H18" s="70">
        <v>-168</v>
      </c>
      <c r="I18" s="70">
        <v>112</v>
      </c>
      <c r="J18" s="70">
        <v>112</v>
      </c>
      <c r="K18" s="70">
        <v>0</v>
      </c>
      <c r="L18" s="70">
        <v>0</v>
      </c>
      <c r="M18" s="70">
        <v>112</v>
      </c>
      <c r="N18" s="70">
        <v>0</v>
      </c>
      <c r="O18" s="70">
        <v>0</v>
      </c>
      <c r="P18" s="63">
        <v>2023</v>
      </c>
    </row>
    <row r="19" spans="1:16" hidden="1" x14ac:dyDescent="0.25">
      <c r="A19" s="62" t="s">
        <v>102</v>
      </c>
      <c r="B19" s="62" t="s">
        <v>493</v>
      </c>
      <c r="C19" s="62" t="s">
        <v>118</v>
      </c>
      <c r="D19" s="62" t="s">
        <v>117</v>
      </c>
      <c r="E19" s="62" t="s">
        <v>121</v>
      </c>
      <c r="F19" s="62" t="str">
        <f t="shared" si="1"/>
        <v>TAG001288 FAU Master Account Set: Budget Pool - Expense</v>
      </c>
      <c r="G19" s="70">
        <v>1000</v>
      </c>
      <c r="H19" s="70">
        <v>3000</v>
      </c>
      <c r="I19" s="70">
        <v>4000</v>
      </c>
      <c r="J19" s="70">
        <v>4011.59</v>
      </c>
      <c r="K19" s="70">
        <v>0</v>
      </c>
      <c r="L19" s="70">
        <v>0</v>
      </c>
      <c r="M19" s="70">
        <v>4011.59</v>
      </c>
      <c r="N19" s="70">
        <v>-11.59</v>
      </c>
      <c r="O19" s="70">
        <v>-2.898E-3</v>
      </c>
      <c r="P19" s="63">
        <v>2023</v>
      </c>
    </row>
    <row r="20" spans="1:16" hidden="1" x14ac:dyDescent="0.25">
      <c r="A20" s="62" t="s">
        <v>102</v>
      </c>
      <c r="B20" s="62" t="s">
        <v>493</v>
      </c>
      <c r="C20" s="62" t="s">
        <v>118</v>
      </c>
      <c r="D20" s="62" t="s">
        <v>117</v>
      </c>
      <c r="E20" s="62" t="s">
        <v>120</v>
      </c>
      <c r="F20" s="62" t="str">
        <f t="shared" si="1"/>
        <v>TAG001288 FAU Master Account Set: Budget Pool - INTRA-Fund Transfers Out</v>
      </c>
      <c r="G20" s="70">
        <v>28</v>
      </c>
      <c r="H20" s="70">
        <v>84</v>
      </c>
      <c r="I20" s="70">
        <v>112</v>
      </c>
      <c r="J20" s="70">
        <v>112.32</v>
      </c>
      <c r="K20" s="70">
        <v>0</v>
      </c>
      <c r="L20" s="70">
        <v>0</v>
      </c>
      <c r="M20" s="70">
        <v>112.32</v>
      </c>
      <c r="N20" s="70">
        <v>-0.32</v>
      </c>
      <c r="O20" s="70">
        <v>-2.8570000000000002E-3</v>
      </c>
      <c r="P20" s="63">
        <v>2023</v>
      </c>
    </row>
    <row r="21" spans="1:16" hidden="1" x14ac:dyDescent="0.25">
      <c r="A21" s="62" t="s">
        <v>103</v>
      </c>
      <c r="B21" s="62" t="s">
        <v>446</v>
      </c>
      <c r="C21" s="62" t="s">
        <v>118</v>
      </c>
      <c r="D21" s="62" t="s">
        <v>117</v>
      </c>
      <c r="E21" s="62" t="s">
        <v>121</v>
      </c>
      <c r="F21" s="62" t="str">
        <f t="shared" si="1"/>
        <v>TAG001289 FAU Master Account Set: Budget Pool - Expense</v>
      </c>
      <c r="G21" s="70">
        <v>0</v>
      </c>
      <c r="H21" s="70">
        <v>0</v>
      </c>
      <c r="I21" s="70">
        <v>0</v>
      </c>
      <c r="J21" s="70">
        <v>321.72000000000003</v>
      </c>
      <c r="K21" s="70">
        <v>0</v>
      </c>
      <c r="L21" s="70">
        <v>0</v>
      </c>
      <c r="M21" s="70">
        <v>321.72000000000003</v>
      </c>
      <c r="N21" s="70">
        <v>-321.72000000000003</v>
      </c>
      <c r="O21" s="70">
        <v>0</v>
      </c>
      <c r="P21" s="63">
        <v>2023</v>
      </c>
    </row>
    <row r="22" spans="1:16" hidden="1" x14ac:dyDescent="0.25">
      <c r="A22" s="62" t="s">
        <v>103</v>
      </c>
      <c r="B22" s="62" t="s">
        <v>446</v>
      </c>
      <c r="C22" s="62" t="s">
        <v>118</v>
      </c>
      <c r="D22" s="62" t="s">
        <v>117</v>
      </c>
      <c r="E22" s="62" t="s">
        <v>120</v>
      </c>
      <c r="F22" s="62" t="str">
        <f t="shared" si="1"/>
        <v>TAG001289 FAU Master Account Set: Budget Pool - INTRA-Fund Transfers Out</v>
      </c>
      <c r="G22" s="70">
        <v>0</v>
      </c>
      <c r="H22" s="70">
        <v>0</v>
      </c>
      <c r="I22" s="70">
        <v>0</v>
      </c>
      <c r="J22" s="70">
        <v>9.01</v>
      </c>
      <c r="K22" s="70">
        <v>0</v>
      </c>
      <c r="L22" s="70">
        <v>0</v>
      </c>
      <c r="M22" s="70">
        <v>9.01</v>
      </c>
      <c r="N22" s="70">
        <v>-9.01</v>
      </c>
      <c r="O22" s="70">
        <v>0</v>
      </c>
      <c r="P22" s="63">
        <v>2023</v>
      </c>
    </row>
    <row r="23" spans="1:16" hidden="1" x14ac:dyDescent="0.25">
      <c r="A23" s="62" t="s">
        <v>105</v>
      </c>
      <c r="B23" s="62" t="s">
        <v>491</v>
      </c>
      <c r="C23" s="62" t="s">
        <v>118</v>
      </c>
      <c r="D23" s="62" t="s">
        <v>117</v>
      </c>
      <c r="E23" s="62" t="s">
        <v>121</v>
      </c>
      <c r="F23" s="62" t="str">
        <f t="shared" si="1"/>
        <v>TAG001291 FAU Master Account Set: Budget Pool - Expense</v>
      </c>
      <c r="G23" s="70">
        <v>100000</v>
      </c>
      <c r="H23" s="70">
        <v>-10093.82</v>
      </c>
      <c r="I23" s="70">
        <v>89906.18</v>
      </c>
      <c r="J23" s="70">
        <v>72243.320000000007</v>
      </c>
      <c r="K23" s="70">
        <v>0</v>
      </c>
      <c r="L23" s="70">
        <v>0</v>
      </c>
      <c r="M23" s="70">
        <v>72243.320000000007</v>
      </c>
      <c r="N23" s="70">
        <v>17662.86</v>
      </c>
      <c r="O23" s="70">
        <v>0.19645899999999999</v>
      </c>
      <c r="P23" s="63">
        <v>2023</v>
      </c>
    </row>
    <row r="24" spans="1:16" hidden="1" x14ac:dyDescent="0.25">
      <c r="A24" s="62" t="s">
        <v>105</v>
      </c>
      <c r="B24" s="62" t="s">
        <v>491</v>
      </c>
      <c r="C24" s="62" t="s">
        <v>118</v>
      </c>
      <c r="D24" s="62" t="s">
        <v>117</v>
      </c>
      <c r="E24" s="62" t="s">
        <v>120</v>
      </c>
      <c r="F24" s="62" t="str">
        <f t="shared" si="1"/>
        <v>TAG001291 FAU Master Account Set: Budget Pool - INTRA-Fund Transfers Out</v>
      </c>
      <c r="G24" s="70">
        <v>2800</v>
      </c>
      <c r="H24" s="70">
        <v>0</v>
      </c>
      <c r="I24" s="70">
        <v>2800</v>
      </c>
      <c r="J24" s="70">
        <v>2025.46</v>
      </c>
      <c r="K24" s="70">
        <v>0</v>
      </c>
      <c r="L24" s="70">
        <v>0</v>
      </c>
      <c r="M24" s="70">
        <v>2025.46</v>
      </c>
      <c r="N24" s="70">
        <v>774.54</v>
      </c>
      <c r="O24" s="70">
        <v>0.27662100000000001</v>
      </c>
      <c r="P24" s="63">
        <v>2023</v>
      </c>
    </row>
    <row r="25" spans="1:16" hidden="1" x14ac:dyDescent="0.25">
      <c r="A25" s="62" t="s">
        <v>105</v>
      </c>
      <c r="B25" s="62" t="s">
        <v>491</v>
      </c>
      <c r="C25" s="62" t="s">
        <v>118</v>
      </c>
      <c r="D25" s="62" t="s">
        <v>117</v>
      </c>
      <c r="E25" s="62" t="s">
        <v>116</v>
      </c>
      <c r="F25" s="62" t="str">
        <f t="shared" si="1"/>
        <v>TAG001291 FAU Master Account Set: Budget Pool - OPS</v>
      </c>
      <c r="G25" s="70">
        <v>0</v>
      </c>
      <c r="H25" s="70">
        <v>93.82</v>
      </c>
      <c r="I25" s="70">
        <v>93.82</v>
      </c>
      <c r="J25" s="70">
        <v>93.82</v>
      </c>
      <c r="K25" s="70">
        <v>0</v>
      </c>
      <c r="L25" s="70">
        <v>0</v>
      </c>
      <c r="M25" s="70">
        <v>93.82</v>
      </c>
      <c r="N25" s="70">
        <v>0</v>
      </c>
      <c r="O25" s="70">
        <v>0</v>
      </c>
      <c r="P25" s="63">
        <v>2023</v>
      </c>
    </row>
    <row r="26" spans="1:16" hidden="1" x14ac:dyDescent="0.25">
      <c r="A26" s="62" t="s">
        <v>106</v>
      </c>
      <c r="B26" s="62" t="s">
        <v>490</v>
      </c>
      <c r="C26" s="62" t="s">
        <v>118</v>
      </c>
      <c r="D26" s="62" t="s">
        <v>117</v>
      </c>
      <c r="E26" s="62" t="s">
        <v>121</v>
      </c>
      <c r="F26" s="62" t="str">
        <f t="shared" si="1"/>
        <v>TAG001292 FAU Master Account Set: Budget Pool - Expense</v>
      </c>
      <c r="G26" s="70">
        <v>1600</v>
      </c>
      <c r="H26" s="70">
        <v>0</v>
      </c>
      <c r="I26" s="70">
        <v>1600</v>
      </c>
      <c r="J26" s="70">
        <v>0</v>
      </c>
      <c r="K26" s="70">
        <v>0</v>
      </c>
      <c r="L26" s="70">
        <v>0</v>
      </c>
      <c r="M26" s="70">
        <v>0</v>
      </c>
      <c r="N26" s="70">
        <v>1600</v>
      </c>
      <c r="O26" s="70">
        <v>1</v>
      </c>
      <c r="P26" s="63">
        <v>2023</v>
      </c>
    </row>
    <row r="27" spans="1:16" hidden="1" x14ac:dyDescent="0.25">
      <c r="A27" s="62" t="s">
        <v>106</v>
      </c>
      <c r="B27" s="62" t="s">
        <v>490</v>
      </c>
      <c r="C27" s="62" t="s">
        <v>118</v>
      </c>
      <c r="D27" s="62" t="s">
        <v>117</v>
      </c>
      <c r="E27" s="62" t="s">
        <v>120</v>
      </c>
      <c r="F27" s="62" t="str">
        <f t="shared" si="1"/>
        <v>TAG001292 FAU Master Account Set: Budget Pool - INTRA-Fund Transfers Out</v>
      </c>
      <c r="G27" s="70">
        <v>44.8</v>
      </c>
      <c r="H27" s="70">
        <v>0</v>
      </c>
      <c r="I27" s="70">
        <v>44.8</v>
      </c>
      <c r="J27" s="70">
        <v>0</v>
      </c>
      <c r="K27" s="70">
        <v>0</v>
      </c>
      <c r="L27" s="70">
        <v>0</v>
      </c>
      <c r="M27" s="70">
        <v>0</v>
      </c>
      <c r="N27" s="70">
        <v>44.8</v>
      </c>
      <c r="O27" s="70">
        <v>1</v>
      </c>
      <c r="P27" s="63">
        <v>2023</v>
      </c>
    </row>
    <row r="28" spans="1:16" hidden="1" x14ac:dyDescent="0.25">
      <c r="A28" s="62" t="s">
        <v>26</v>
      </c>
      <c r="B28" s="62" t="s">
        <v>489</v>
      </c>
      <c r="C28" s="62" t="s">
        <v>118</v>
      </c>
      <c r="D28" s="62" t="s">
        <v>117</v>
      </c>
      <c r="E28" s="62" t="s">
        <v>123</v>
      </c>
      <c r="F28" s="62" t="str">
        <f t="shared" si="1"/>
        <v>TAG001294 FAU Master Account Set: Budget Pool - INTER-Fund Transfers Out</v>
      </c>
      <c r="G28" s="70">
        <v>285784.53999999998</v>
      </c>
      <c r="H28" s="70">
        <v>0</v>
      </c>
      <c r="I28" s="70">
        <v>285784.53999999998</v>
      </c>
      <c r="J28" s="70">
        <v>285785</v>
      </c>
      <c r="K28" s="70">
        <v>0</v>
      </c>
      <c r="L28" s="70">
        <v>0</v>
      </c>
      <c r="M28" s="70">
        <v>285785</v>
      </c>
      <c r="N28" s="70">
        <v>-0.46</v>
      </c>
      <c r="O28" s="70">
        <v>-1.9999999999999999E-6</v>
      </c>
      <c r="P28" s="63">
        <v>2023</v>
      </c>
    </row>
    <row r="29" spans="1:16" hidden="1" x14ac:dyDescent="0.25">
      <c r="A29" s="62" t="s">
        <v>26</v>
      </c>
      <c r="B29" s="62" t="s">
        <v>489</v>
      </c>
      <c r="C29" s="62" t="s">
        <v>118</v>
      </c>
      <c r="D29" s="62" t="s">
        <v>117</v>
      </c>
      <c r="E29" s="62" t="s">
        <v>120</v>
      </c>
      <c r="F29" s="62" t="str">
        <f t="shared" si="1"/>
        <v>TAG001294 FAU Master Account Set: Budget Pool - INTRA-Fund Transfers Out</v>
      </c>
      <c r="G29" s="70">
        <v>10000</v>
      </c>
      <c r="H29" s="70">
        <v>0</v>
      </c>
      <c r="I29" s="70">
        <v>10000</v>
      </c>
      <c r="J29" s="70">
        <v>10000</v>
      </c>
      <c r="K29" s="70">
        <v>0</v>
      </c>
      <c r="L29" s="70">
        <v>0</v>
      </c>
      <c r="M29" s="70">
        <v>10000</v>
      </c>
      <c r="N29" s="70">
        <v>0</v>
      </c>
      <c r="O29" s="70">
        <v>0</v>
      </c>
      <c r="P29" s="63">
        <v>2023</v>
      </c>
    </row>
    <row r="30" spans="1:16" hidden="1" x14ac:dyDescent="0.25">
      <c r="A30" s="62" t="s">
        <v>27</v>
      </c>
      <c r="B30" s="62" t="s">
        <v>488</v>
      </c>
      <c r="C30" s="62" t="s">
        <v>118</v>
      </c>
      <c r="D30" s="62" t="s">
        <v>117</v>
      </c>
      <c r="E30" s="62" t="s">
        <v>123</v>
      </c>
      <c r="F30" s="62" t="str">
        <f t="shared" si="1"/>
        <v>TAG001295 FAU Master Account Set: Budget Pool - INTER-Fund Transfers Out</v>
      </c>
      <c r="G30" s="70">
        <v>193993</v>
      </c>
      <c r="H30" s="70">
        <v>0</v>
      </c>
      <c r="I30" s="70">
        <v>193993</v>
      </c>
      <c r="J30" s="70">
        <v>193993</v>
      </c>
      <c r="K30" s="70">
        <v>0</v>
      </c>
      <c r="L30" s="70">
        <v>0</v>
      </c>
      <c r="M30" s="70">
        <v>193993</v>
      </c>
      <c r="N30" s="70">
        <v>0</v>
      </c>
      <c r="O30" s="70">
        <v>0</v>
      </c>
      <c r="P30" s="63">
        <v>2023</v>
      </c>
    </row>
    <row r="31" spans="1:16" hidden="1" x14ac:dyDescent="0.25">
      <c r="A31" s="62" t="s">
        <v>27</v>
      </c>
      <c r="B31" s="62" t="s">
        <v>488</v>
      </c>
      <c r="C31" s="62" t="s">
        <v>118</v>
      </c>
      <c r="D31" s="62" t="s">
        <v>117</v>
      </c>
      <c r="E31" s="62" t="s">
        <v>120</v>
      </c>
      <c r="F31" s="62" t="str">
        <f t="shared" si="1"/>
        <v>TAG001295 FAU Master Account Set: Budget Pool - INTRA-Fund Transfers Out</v>
      </c>
      <c r="G31" s="70">
        <v>10000</v>
      </c>
      <c r="H31" s="70">
        <v>0</v>
      </c>
      <c r="I31" s="70">
        <v>10000</v>
      </c>
      <c r="J31" s="70">
        <v>10000</v>
      </c>
      <c r="K31" s="70">
        <v>0</v>
      </c>
      <c r="L31" s="70">
        <v>0</v>
      </c>
      <c r="M31" s="70">
        <v>10000</v>
      </c>
      <c r="N31" s="70">
        <v>0</v>
      </c>
      <c r="O31" s="70">
        <v>0</v>
      </c>
      <c r="P31" s="63">
        <v>2023</v>
      </c>
    </row>
    <row r="32" spans="1:16" hidden="1" x14ac:dyDescent="0.25">
      <c r="A32" s="62" t="s">
        <v>28</v>
      </c>
      <c r="B32" s="62" t="s">
        <v>487</v>
      </c>
      <c r="C32" s="62" t="s">
        <v>118</v>
      </c>
      <c r="D32" s="62" t="s">
        <v>117</v>
      </c>
      <c r="E32" s="62" t="s">
        <v>121</v>
      </c>
      <c r="F32" s="62" t="str">
        <f t="shared" si="1"/>
        <v>TAG001296 FAU Master Account Set: Budget Pool - Expense</v>
      </c>
      <c r="G32" s="70">
        <v>92685</v>
      </c>
      <c r="H32" s="70">
        <v>3643.28</v>
      </c>
      <c r="I32" s="70">
        <v>96328.28</v>
      </c>
      <c r="J32" s="70">
        <v>84426.74</v>
      </c>
      <c r="K32" s="70">
        <v>0</v>
      </c>
      <c r="L32" s="70">
        <v>0</v>
      </c>
      <c r="M32" s="70">
        <v>84426.74</v>
      </c>
      <c r="N32" s="70">
        <v>11901.54</v>
      </c>
      <c r="O32" s="70">
        <v>0.123552</v>
      </c>
      <c r="P32" s="63">
        <v>2023</v>
      </c>
    </row>
    <row r="33" spans="1:16" hidden="1" x14ac:dyDescent="0.25">
      <c r="A33" s="62" t="s">
        <v>28</v>
      </c>
      <c r="B33" s="62" t="s">
        <v>487</v>
      </c>
      <c r="C33" s="62" t="s">
        <v>118</v>
      </c>
      <c r="D33" s="62" t="s">
        <v>117</v>
      </c>
      <c r="E33" s="62" t="s">
        <v>120</v>
      </c>
      <c r="F33" s="62" t="str">
        <f t="shared" si="1"/>
        <v>TAG001296 FAU Master Account Set: Budget Pool - INTRA-Fund Transfers Out</v>
      </c>
      <c r="G33" s="70">
        <v>3723.3</v>
      </c>
      <c r="H33" s="70">
        <v>0</v>
      </c>
      <c r="I33" s="70">
        <v>3723.3</v>
      </c>
      <c r="J33" s="70">
        <v>19803.189999999999</v>
      </c>
      <c r="K33" s="70">
        <v>0</v>
      </c>
      <c r="L33" s="70">
        <v>0</v>
      </c>
      <c r="M33" s="70">
        <v>19803.189999999999</v>
      </c>
      <c r="N33" s="70">
        <v>-16079.89</v>
      </c>
      <c r="O33" s="70">
        <v>-4.3187199999999999</v>
      </c>
      <c r="P33" s="63">
        <v>2023</v>
      </c>
    </row>
    <row r="34" spans="1:16" hidden="1" x14ac:dyDescent="0.25">
      <c r="A34" s="62" t="s">
        <v>28</v>
      </c>
      <c r="B34" s="62" t="s">
        <v>487</v>
      </c>
      <c r="C34" s="62" t="s">
        <v>118</v>
      </c>
      <c r="D34" s="62" t="s">
        <v>117</v>
      </c>
      <c r="E34" s="62" t="s">
        <v>116</v>
      </c>
      <c r="F34" s="62" t="str">
        <f t="shared" si="1"/>
        <v>TAG001296 FAU Master Account Set: Budget Pool - OPS</v>
      </c>
      <c r="G34" s="70">
        <v>40290</v>
      </c>
      <c r="H34" s="70">
        <v>0</v>
      </c>
      <c r="I34" s="70">
        <v>40290</v>
      </c>
      <c r="J34" s="70">
        <v>19555.39</v>
      </c>
      <c r="K34" s="70">
        <v>0</v>
      </c>
      <c r="L34" s="70">
        <v>0</v>
      </c>
      <c r="M34" s="70">
        <v>19555.39</v>
      </c>
      <c r="N34" s="70">
        <v>20734.61</v>
      </c>
      <c r="O34" s="70">
        <v>0.51463400000000004</v>
      </c>
      <c r="P34" s="63">
        <v>2023</v>
      </c>
    </row>
    <row r="35" spans="1:16" hidden="1" x14ac:dyDescent="0.25">
      <c r="A35" s="62" t="s">
        <v>29</v>
      </c>
      <c r="B35" s="62" t="s">
        <v>486</v>
      </c>
      <c r="C35" s="62" t="s">
        <v>118</v>
      </c>
      <c r="D35" s="62" t="s">
        <v>117</v>
      </c>
      <c r="E35" s="62" t="s">
        <v>121</v>
      </c>
      <c r="F35" s="62" t="str">
        <f t="shared" si="1"/>
        <v>TAG001297 FAU Master Account Set: Budget Pool - Expense</v>
      </c>
      <c r="G35" s="70">
        <v>13176</v>
      </c>
      <c r="H35" s="70">
        <v>-733.1</v>
      </c>
      <c r="I35" s="70">
        <v>12442.9</v>
      </c>
      <c r="J35" s="70">
        <v>3303.76</v>
      </c>
      <c r="K35" s="70">
        <v>0</v>
      </c>
      <c r="L35" s="70">
        <v>0</v>
      </c>
      <c r="M35" s="70">
        <v>3303.76</v>
      </c>
      <c r="N35" s="70">
        <v>9139.14</v>
      </c>
      <c r="O35" s="70">
        <v>0.73448599999999997</v>
      </c>
      <c r="P35" s="63">
        <v>2023</v>
      </c>
    </row>
    <row r="36" spans="1:16" hidden="1" x14ac:dyDescent="0.25">
      <c r="A36" s="62" t="s">
        <v>29</v>
      </c>
      <c r="B36" s="62" t="s">
        <v>486</v>
      </c>
      <c r="C36" s="62" t="s">
        <v>118</v>
      </c>
      <c r="D36" s="62" t="s">
        <v>117</v>
      </c>
      <c r="E36" s="62" t="s">
        <v>120</v>
      </c>
      <c r="F36" s="62" t="str">
        <f t="shared" si="1"/>
        <v>TAG001297 FAU Master Account Set: Budget Pool - INTRA-Fund Transfers Out</v>
      </c>
      <c r="G36" s="70">
        <v>2520.16</v>
      </c>
      <c r="H36" s="70">
        <v>0</v>
      </c>
      <c r="I36" s="70">
        <v>2520.16</v>
      </c>
      <c r="J36" s="70">
        <v>8925.58</v>
      </c>
      <c r="K36" s="70">
        <v>0</v>
      </c>
      <c r="L36" s="70">
        <v>0</v>
      </c>
      <c r="M36" s="70">
        <v>8925.58</v>
      </c>
      <c r="N36" s="70">
        <v>-6405.42</v>
      </c>
      <c r="O36" s="70">
        <v>-2.5416720000000002</v>
      </c>
      <c r="P36" s="63">
        <v>2023</v>
      </c>
    </row>
    <row r="37" spans="1:16" hidden="1" x14ac:dyDescent="0.25">
      <c r="A37" s="62" t="s">
        <v>29</v>
      </c>
      <c r="B37" s="62" t="s">
        <v>486</v>
      </c>
      <c r="C37" s="62" t="s">
        <v>118</v>
      </c>
      <c r="D37" s="62" t="s">
        <v>117</v>
      </c>
      <c r="E37" s="62" t="s">
        <v>116</v>
      </c>
      <c r="F37" s="62" t="str">
        <f t="shared" si="1"/>
        <v>TAG001297 FAU Master Account Set: Budget Pool - OPS</v>
      </c>
      <c r="G37" s="70">
        <v>10580</v>
      </c>
      <c r="H37" s="70">
        <v>0</v>
      </c>
      <c r="I37" s="70">
        <v>10580</v>
      </c>
      <c r="J37" s="70">
        <v>3450</v>
      </c>
      <c r="K37" s="70">
        <v>0</v>
      </c>
      <c r="L37" s="70">
        <v>0</v>
      </c>
      <c r="M37" s="70">
        <v>3450</v>
      </c>
      <c r="N37" s="70">
        <v>7130</v>
      </c>
      <c r="O37" s="70">
        <v>0.67391299999999998</v>
      </c>
      <c r="P37" s="63">
        <v>2023</v>
      </c>
    </row>
    <row r="38" spans="1:16" hidden="1" x14ac:dyDescent="0.25">
      <c r="A38" s="62" t="s">
        <v>29</v>
      </c>
      <c r="B38" s="62" t="s">
        <v>486</v>
      </c>
      <c r="C38" s="62" t="s">
        <v>118</v>
      </c>
      <c r="D38" s="62" t="s">
        <v>117</v>
      </c>
      <c r="E38" s="62" t="s">
        <v>125</v>
      </c>
      <c r="F38" s="62" t="str">
        <f t="shared" si="1"/>
        <v>TAG001297 FAU Master Account Set: Budget Pool - Salaries &amp; Benefits (AMP, SP, Faculty)</v>
      </c>
      <c r="G38" s="70">
        <v>66249.600000000006</v>
      </c>
      <c r="H38" s="70">
        <v>733.1</v>
      </c>
      <c r="I38" s="70">
        <v>66982.7</v>
      </c>
      <c r="J38" s="70">
        <v>57373.89</v>
      </c>
      <c r="K38" s="70">
        <v>0</v>
      </c>
      <c r="L38" s="70">
        <v>0</v>
      </c>
      <c r="M38" s="70">
        <v>57373.89</v>
      </c>
      <c r="N38" s="70">
        <v>9608.81</v>
      </c>
      <c r="O38" s="70">
        <v>0.143452</v>
      </c>
      <c r="P38" s="63">
        <v>2023</v>
      </c>
    </row>
    <row r="39" spans="1:16" hidden="1" x14ac:dyDescent="0.25">
      <c r="A39" s="62" t="s">
        <v>76</v>
      </c>
      <c r="B39" s="62" t="s">
        <v>485</v>
      </c>
      <c r="C39" s="62" t="s">
        <v>118</v>
      </c>
      <c r="D39" s="62" t="s">
        <v>117</v>
      </c>
      <c r="E39" s="62" t="s">
        <v>121</v>
      </c>
      <c r="F39" s="62" t="str">
        <f t="shared" si="1"/>
        <v>TAG001298 FAU Master Account Set: Budget Pool - Expense</v>
      </c>
      <c r="G39" s="70">
        <v>2300</v>
      </c>
      <c r="H39" s="70">
        <v>0</v>
      </c>
      <c r="I39" s="70">
        <v>2300</v>
      </c>
      <c r="J39" s="70">
        <v>1995</v>
      </c>
      <c r="K39" s="70">
        <v>0</v>
      </c>
      <c r="L39" s="70">
        <v>0</v>
      </c>
      <c r="M39" s="70">
        <v>1995</v>
      </c>
      <c r="N39" s="70">
        <v>305</v>
      </c>
      <c r="O39" s="70">
        <v>0.132609</v>
      </c>
      <c r="P39" s="63">
        <v>2023</v>
      </c>
    </row>
    <row r="40" spans="1:16" hidden="1" x14ac:dyDescent="0.25">
      <c r="A40" s="62" t="s">
        <v>76</v>
      </c>
      <c r="B40" s="62" t="s">
        <v>485</v>
      </c>
      <c r="C40" s="62" t="s">
        <v>118</v>
      </c>
      <c r="D40" s="62" t="s">
        <v>117</v>
      </c>
      <c r="E40" s="62" t="s">
        <v>120</v>
      </c>
      <c r="F40" s="62" t="str">
        <f t="shared" si="1"/>
        <v>TAG001298 FAU Master Account Set: Budget Pool - INTRA-Fund Transfers Out</v>
      </c>
      <c r="G40" s="70">
        <v>64.400000000000006</v>
      </c>
      <c r="H40" s="70">
        <v>0</v>
      </c>
      <c r="I40" s="70">
        <v>64.400000000000006</v>
      </c>
      <c r="J40" s="70">
        <v>55.86</v>
      </c>
      <c r="K40" s="70">
        <v>0</v>
      </c>
      <c r="L40" s="70">
        <v>0</v>
      </c>
      <c r="M40" s="70">
        <v>55.86</v>
      </c>
      <c r="N40" s="70">
        <v>8.5399999999999991</v>
      </c>
      <c r="O40" s="70">
        <v>0.132609</v>
      </c>
      <c r="P40" s="63">
        <v>2023</v>
      </c>
    </row>
    <row r="41" spans="1:16" hidden="1" x14ac:dyDescent="0.25">
      <c r="A41" s="62" t="s">
        <v>77</v>
      </c>
      <c r="B41" s="62" t="s">
        <v>484</v>
      </c>
      <c r="C41" s="62" t="s">
        <v>118</v>
      </c>
      <c r="D41" s="62" t="s">
        <v>117</v>
      </c>
      <c r="E41" s="62" t="s">
        <v>121</v>
      </c>
      <c r="F41" s="62" t="str">
        <f t="shared" si="1"/>
        <v>TAG001299 FAU Master Account Set: Budget Pool - Expense</v>
      </c>
      <c r="G41" s="70">
        <v>6400</v>
      </c>
      <c r="H41" s="70">
        <v>0</v>
      </c>
      <c r="I41" s="70">
        <v>6400</v>
      </c>
      <c r="J41" s="70">
        <v>2173.9299999999998</v>
      </c>
      <c r="K41" s="70">
        <v>0</v>
      </c>
      <c r="L41" s="70">
        <v>285</v>
      </c>
      <c r="M41" s="70">
        <v>2458.9299999999998</v>
      </c>
      <c r="N41" s="70">
        <v>3941.07</v>
      </c>
      <c r="O41" s="70">
        <v>0.61579200000000001</v>
      </c>
      <c r="P41" s="63">
        <v>2023</v>
      </c>
    </row>
    <row r="42" spans="1:16" hidden="1" x14ac:dyDescent="0.25">
      <c r="A42" s="62" t="s">
        <v>77</v>
      </c>
      <c r="B42" s="62" t="s">
        <v>484</v>
      </c>
      <c r="C42" s="62" t="s">
        <v>118</v>
      </c>
      <c r="D42" s="62" t="s">
        <v>117</v>
      </c>
      <c r="E42" s="62" t="s">
        <v>120</v>
      </c>
      <c r="F42" s="62" t="str">
        <f t="shared" si="1"/>
        <v>TAG001299 FAU Master Account Set: Budget Pool - INTRA-Fund Transfers Out</v>
      </c>
      <c r="G42" s="70">
        <v>179.2</v>
      </c>
      <c r="H42" s="70">
        <v>0</v>
      </c>
      <c r="I42" s="70">
        <v>179.2</v>
      </c>
      <c r="J42" s="70">
        <v>60.87</v>
      </c>
      <c r="K42" s="70">
        <v>0</v>
      </c>
      <c r="L42" s="70">
        <v>0</v>
      </c>
      <c r="M42" s="70">
        <v>60.87</v>
      </c>
      <c r="N42" s="70">
        <v>118.33</v>
      </c>
      <c r="O42" s="70">
        <v>0.66032400000000002</v>
      </c>
      <c r="P42" s="63">
        <v>2023</v>
      </c>
    </row>
    <row r="43" spans="1:16" hidden="1" x14ac:dyDescent="0.25">
      <c r="A43" s="62" t="s">
        <v>78</v>
      </c>
      <c r="B43" s="62" t="s">
        <v>483</v>
      </c>
      <c r="C43" s="62" t="s">
        <v>118</v>
      </c>
      <c r="D43" s="62" t="s">
        <v>117</v>
      </c>
      <c r="E43" s="62" t="s">
        <v>121</v>
      </c>
      <c r="F43" s="62" t="str">
        <f t="shared" si="1"/>
        <v>TAG001300 FAU Master Account Set: Budget Pool - Expense</v>
      </c>
      <c r="G43" s="70">
        <v>5600</v>
      </c>
      <c r="H43" s="70">
        <v>0</v>
      </c>
      <c r="I43" s="70">
        <v>5600</v>
      </c>
      <c r="J43" s="70">
        <v>2780.38</v>
      </c>
      <c r="K43" s="70">
        <v>0</v>
      </c>
      <c r="L43" s="70">
        <v>0</v>
      </c>
      <c r="M43" s="70">
        <v>2780.38</v>
      </c>
      <c r="N43" s="70">
        <v>2819.62</v>
      </c>
      <c r="O43" s="70">
        <v>0.50350399999999995</v>
      </c>
      <c r="P43" s="63">
        <v>2023</v>
      </c>
    </row>
    <row r="44" spans="1:16" hidden="1" x14ac:dyDescent="0.25">
      <c r="A44" s="62" t="s">
        <v>78</v>
      </c>
      <c r="B44" s="62" t="s">
        <v>483</v>
      </c>
      <c r="C44" s="62" t="s">
        <v>118</v>
      </c>
      <c r="D44" s="62" t="s">
        <v>117</v>
      </c>
      <c r="E44" s="62" t="s">
        <v>120</v>
      </c>
      <c r="F44" s="62" t="str">
        <f t="shared" si="1"/>
        <v>TAG001300 FAU Master Account Set: Budget Pool - INTRA-Fund Transfers Out</v>
      </c>
      <c r="G44" s="70">
        <v>156.80000000000001</v>
      </c>
      <c r="H44" s="70">
        <v>0</v>
      </c>
      <c r="I44" s="70">
        <v>156.80000000000001</v>
      </c>
      <c r="J44" s="70">
        <v>77.849999999999994</v>
      </c>
      <c r="K44" s="70">
        <v>0</v>
      </c>
      <c r="L44" s="70">
        <v>0</v>
      </c>
      <c r="M44" s="70">
        <v>77.849999999999994</v>
      </c>
      <c r="N44" s="70">
        <v>78.95</v>
      </c>
      <c r="O44" s="70">
        <v>0.50350799999999996</v>
      </c>
      <c r="P44" s="63">
        <v>2023</v>
      </c>
    </row>
    <row r="45" spans="1:16" hidden="1" x14ac:dyDescent="0.25">
      <c r="A45" s="62" t="s">
        <v>79</v>
      </c>
      <c r="B45" s="62" t="s">
        <v>482</v>
      </c>
      <c r="C45" s="62" t="s">
        <v>118</v>
      </c>
      <c r="D45" s="62" t="s">
        <v>117</v>
      </c>
      <c r="E45" s="62" t="s">
        <v>121</v>
      </c>
      <c r="F45" s="62" t="str">
        <f t="shared" si="1"/>
        <v>TAG001301 FAU Master Account Set: Budget Pool - Expense</v>
      </c>
      <c r="G45" s="70">
        <v>4350</v>
      </c>
      <c r="H45" s="70">
        <v>4950</v>
      </c>
      <c r="I45" s="70">
        <v>9300</v>
      </c>
      <c r="J45" s="70">
        <v>4584.37</v>
      </c>
      <c r="K45" s="70">
        <v>0</v>
      </c>
      <c r="L45" s="70">
        <v>0</v>
      </c>
      <c r="M45" s="70">
        <v>4584.37</v>
      </c>
      <c r="N45" s="70">
        <v>4715.63</v>
      </c>
      <c r="O45" s="70">
        <v>0.50705699999999998</v>
      </c>
      <c r="P45" s="63">
        <v>2023</v>
      </c>
    </row>
    <row r="46" spans="1:16" hidden="1" x14ac:dyDescent="0.25">
      <c r="A46" s="62" t="s">
        <v>79</v>
      </c>
      <c r="B46" s="62" t="s">
        <v>482</v>
      </c>
      <c r="C46" s="62" t="s">
        <v>118</v>
      </c>
      <c r="D46" s="62" t="s">
        <v>117</v>
      </c>
      <c r="E46" s="62" t="s">
        <v>120</v>
      </c>
      <c r="F46" s="62" t="str">
        <f t="shared" si="1"/>
        <v>TAG001301 FAU Master Account Set: Budget Pool - INTRA-Fund Transfers Out</v>
      </c>
      <c r="G46" s="70">
        <v>260.39999999999998</v>
      </c>
      <c r="H46" s="70">
        <v>0</v>
      </c>
      <c r="I46" s="70">
        <v>260.39999999999998</v>
      </c>
      <c r="J46" s="70">
        <v>128.36000000000001</v>
      </c>
      <c r="K46" s="70">
        <v>0</v>
      </c>
      <c r="L46" s="70">
        <v>0</v>
      </c>
      <c r="M46" s="70">
        <v>128.36000000000001</v>
      </c>
      <c r="N46" s="70">
        <v>132.04</v>
      </c>
      <c r="O46" s="70">
        <v>0.50706600000000002</v>
      </c>
      <c r="P46" s="63">
        <v>2023</v>
      </c>
    </row>
    <row r="47" spans="1:16" hidden="1" x14ac:dyDescent="0.25">
      <c r="A47" s="62" t="s">
        <v>79</v>
      </c>
      <c r="B47" s="62" t="s">
        <v>482</v>
      </c>
      <c r="C47" s="62" t="s">
        <v>118</v>
      </c>
      <c r="D47" s="62" t="s">
        <v>117</v>
      </c>
      <c r="E47" s="62" t="s">
        <v>116</v>
      </c>
      <c r="F47" s="62" t="str">
        <f t="shared" si="1"/>
        <v>TAG001301 FAU Master Account Set: Budget Pool - OPS</v>
      </c>
      <c r="G47" s="70">
        <v>4950</v>
      </c>
      <c r="H47" s="70">
        <v>-4950</v>
      </c>
      <c r="I47" s="70">
        <v>0</v>
      </c>
      <c r="J47" s="70">
        <v>0</v>
      </c>
      <c r="K47" s="70">
        <v>0</v>
      </c>
      <c r="L47" s="70">
        <v>0</v>
      </c>
      <c r="M47" s="70">
        <v>0</v>
      </c>
      <c r="N47" s="70">
        <v>0</v>
      </c>
      <c r="O47" s="70">
        <v>0</v>
      </c>
      <c r="P47" s="63">
        <v>2023</v>
      </c>
    </row>
    <row r="48" spans="1:16" hidden="1" x14ac:dyDescent="0.25">
      <c r="A48" s="62" t="s">
        <v>80</v>
      </c>
      <c r="B48" s="62" t="s">
        <v>481</v>
      </c>
      <c r="C48" s="62" t="s">
        <v>118</v>
      </c>
      <c r="D48" s="62" t="s">
        <v>117</v>
      </c>
      <c r="E48" s="62" t="s">
        <v>121</v>
      </c>
      <c r="F48" s="62" t="str">
        <f t="shared" si="1"/>
        <v>TAG001307 FAU Master Account Set: Budget Pool - Expense</v>
      </c>
      <c r="G48" s="70">
        <v>6644</v>
      </c>
      <c r="H48" s="70">
        <v>0</v>
      </c>
      <c r="I48" s="70">
        <v>6644</v>
      </c>
      <c r="J48" s="70">
        <v>6418.78</v>
      </c>
      <c r="K48" s="70">
        <v>0</v>
      </c>
      <c r="L48" s="70">
        <v>0</v>
      </c>
      <c r="M48" s="70">
        <v>6418.78</v>
      </c>
      <c r="N48" s="70">
        <v>225.22</v>
      </c>
      <c r="O48" s="70">
        <v>3.3897999999999998E-2</v>
      </c>
      <c r="P48" s="63">
        <v>2023</v>
      </c>
    </row>
    <row r="49" spans="1:16" hidden="1" x14ac:dyDescent="0.25">
      <c r="A49" s="62" t="s">
        <v>80</v>
      </c>
      <c r="B49" s="62" t="s">
        <v>481</v>
      </c>
      <c r="C49" s="62" t="s">
        <v>118</v>
      </c>
      <c r="D49" s="62" t="s">
        <v>117</v>
      </c>
      <c r="E49" s="62" t="s">
        <v>120</v>
      </c>
      <c r="F49" s="62" t="str">
        <f t="shared" si="1"/>
        <v>TAG001307 FAU Master Account Set: Budget Pool - INTRA-Fund Transfers Out</v>
      </c>
      <c r="G49" s="70">
        <v>355.1</v>
      </c>
      <c r="H49" s="70">
        <v>0</v>
      </c>
      <c r="I49" s="70">
        <v>355.1</v>
      </c>
      <c r="J49" s="70">
        <v>4119.0600000000004</v>
      </c>
      <c r="K49" s="70">
        <v>0</v>
      </c>
      <c r="L49" s="70">
        <v>0</v>
      </c>
      <c r="M49" s="70">
        <v>4119.0600000000004</v>
      </c>
      <c r="N49" s="70">
        <v>-3763.96</v>
      </c>
      <c r="O49" s="70">
        <v>-10.599717999999999</v>
      </c>
      <c r="P49" s="63">
        <v>2023</v>
      </c>
    </row>
    <row r="50" spans="1:16" hidden="1" x14ac:dyDescent="0.25">
      <c r="A50" s="62" t="s">
        <v>80</v>
      </c>
      <c r="B50" s="62" t="s">
        <v>481</v>
      </c>
      <c r="C50" s="62" t="s">
        <v>118</v>
      </c>
      <c r="D50" s="62" t="s">
        <v>117</v>
      </c>
      <c r="E50" s="62" t="s">
        <v>116</v>
      </c>
      <c r="F50" s="62" t="str">
        <f t="shared" si="1"/>
        <v>TAG001307 FAU Master Account Set: Budget Pool - OPS</v>
      </c>
      <c r="G50" s="70">
        <v>6038</v>
      </c>
      <c r="H50" s="70">
        <v>0</v>
      </c>
      <c r="I50" s="70">
        <v>6038</v>
      </c>
      <c r="J50" s="70">
        <v>2159.13</v>
      </c>
      <c r="K50" s="70">
        <v>0</v>
      </c>
      <c r="L50" s="70">
        <v>0</v>
      </c>
      <c r="M50" s="70">
        <v>2159.13</v>
      </c>
      <c r="N50" s="70">
        <v>3878.87</v>
      </c>
      <c r="O50" s="70">
        <v>0.64241000000000004</v>
      </c>
      <c r="P50" s="63">
        <v>2023</v>
      </c>
    </row>
    <row r="51" spans="1:16" hidden="1" x14ac:dyDescent="0.25">
      <c r="A51" s="62" t="s">
        <v>81</v>
      </c>
      <c r="B51" s="62" t="s">
        <v>480</v>
      </c>
      <c r="C51" s="62" t="s">
        <v>739</v>
      </c>
      <c r="D51" s="62" t="s">
        <v>117</v>
      </c>
      <c r="E51" s="62" t="s">
        <v>121</v>
      </c>
      <c r="F51" s="62" t="str">
        <f t="shared" si="1"/>
        <v>TAG001308 FAU Master Account Set: Budget Pool - Expense</v>
      </c>
      <c r="G51" s="70">
        <v>0</v>
      </c>
      <c r="H51" s="70">
        <v>0</v>
      </c>
      <c r="I51" s="70">
        <v>0</v>
      </c>
      <c r="J51" s="70">
        <v>0</v>
      </c>
      <c r="K51" s="70">
        <v>0</v>
      </c>
      <c r="L51" s="70">
        <v>0</v>
      </c>
      <c r="M51" s="70">
        <v>0</v>
      </c>
      <c r="N51" s="70">
        <v>0</v>
      </c>
      <c r="O51" s="70">
        <v>0</v>
      </c>
      <c r="P51" s="63">
        <v>2023</v>
      </c>
    </row>
    <row r="52" spans="1:16" hidden="1" x14ac:dyDescent="0.25">
      <c r="A52" s="62" t="s">
        <v>81</v>
      </c>
      <c r="B52" s="62" t="s">
        <v>480</v>
      </c>
      <c r="C52" s="62" t="s">
        <v>118</v>
      </c>
      <c r="D52" s="62" t="s">
        <v>117</v>
      </c>
      <c r="E52" s="62" t="s">
        <v>121</v>
      </c>
      <c r="F52" s="62" t="str">
        <f t="shared" si="1"/>
        <v>TAG001308 FAU Master Account Set: Budget Pool - Expense</v>
      </c>
      <c r="G52" s="70">
        <v>1700</v>
      </c>
      <c r="H52" s="70">
        <v>0</v>
      </c>
      <c r="I52" s="70">
        <v>1700</v>
      </c>
      <c r="J52" s="70">
        <v>938.22</v>
      </c>
      <c r="K52" s="70">
        <v>0</v>
      </c>
      <c r="L52" s="70">
        <v>0</v>
      </c>
      <c r="M52" s="70">
        <v>938.22</v>
      </c>
      <c r="N52" s="70">
        <v>761.78</v>
      </c>
      <c r="O52" s="70">
        <v>0.448106</v>
      </c>
      <c r="P52" s="63">
        <v>2023</v>
      </c>
    </row>
    <row r="53" spans="1:16" hidden="1" x14ac:dyDescent="0.25">
      <c r="A53" s="62" t="s">
        <v>81</v>
      </c>
      <c r="B53" s="62" t="s">
        <v>480</v>
      </c>
      <c r="C53" s="62" t="s">
        <v>118</v>
      </c>
      <c r="D53" s="62" t="s">
        <v>117</v>
      </c>
      <c r="E53" s="62" t="s">
        <v>120</v>
      </c>
      <c r="F53" s="62" t="str">
        <f t="shared" si="1"/>
        <v>TAG001308 FAU Master Account Set: Budget Pool - INTRA-Fund Transfers Out</v>
      </c>
      <c r="G53" s="70">
        <v>47.6</v>
      </c>
      <c r="H53" s="70">
        <v>0</v>
      </c>
      <c r="I53" s="70">
        <v>47.6</v>
      </c>
      <c r="J53" s="70">
        <v>26.27</v>
      </c>
      <c r="K53" s="70">
        <v>0</v>
      </c>
      <c r="L53" s="70">
        <v>0</v>
      </c>
      <c r="M53" s="70">
        <v>26.27</v>
      </c>
      <c r="N53" s="70">
        <v>21.33</v>
      </c>
      <c r="O53" s="70">
        <v>0.44810899999999998</v>
      </c>
      <c r="P53" s="63">
        <v>2023</v>
      </c>
    </row>
    <row r="54" spans="1:16" hidden="1" x14ac:dyDescent="0.25">
      <c r="A54" s="62" t="s">
        <v>30</v>
      </c>
      <c r="B54" s="62" t="s">
        <v>479</v>
      </c>
      <c r="C54" s="62" t="s">
        <v>118</v>
      </c>
      <c r="D54" s="62" t="s">
        <v>117</v>
      </c>
      <c r="E54" s="62" t="s">
        <v>121</v>
      </c>
      <c r="F54" s="62" t="str">
        <f t="shared" si="1"/>
        <v>TAG001309 FAU Master Account Set: Budget Pool - Expense</v>
      </c>
      <c r="G54" s="70">
        <v>92150</v>
      </c>
      <c r="H54" s="70">
        <v>-2093</v>
      </c>
      <c r="I54" s="70">
        <v>90057</v>
      </c>
      <c r="J54" s="70">
        <v>78245.52</v>
      </c>
      <c r="K54" s="70">
        <v>0</v>
      </c>
      <c r="L54" s="70">
        <v>-412.07</v>
      </c>
      <c r="M54" s="70">
        <v>77833.45</v>
      </c>
      <c r="N54" s="70">
        <v>12223.55</v>
      </c>
      <c r="O54" s="70">
        <v>0.13573099999999999</v>
      </c>
      <c r="P54" s="63">
        <v>2023</v>
      </c>
    </row>
    <row r="55" spans="1:16" hidden="1" x14ac:dyDescent="0.25">
      <c r="A55" s="62" t="s">
        <v>30</v>
      </c>
      <c r="B55" s="62" t="s">
        <v>479</v>
      </c>
      <c r="C55" s="62" t="s">
        <v>118</v>
      </c>
      <c r="D55" s="62" t="s">
        <v>117</v>
      </c>
      <c r="E55" s="62" t="s">
        <v>120</v>
      </c>
      <c r="F55" s="62" t="str">
        <f t="shared" si="1"/>
        <v>TAG001309 FAU Master Account Set: Budget Pool - INTRA-Fund Transfers Out</v>
      </c>
      <c r="G55" s="70">
        <v>10800.85</v>
      </c>
      <c r="H55" s="70">
        <v>0</v>
      </c>
      <c r="I55" s="70">
        <v>10800.85</v>
      </c>
      <c r="J55" s="70">
        <v>71949.47</v>
      </c>
      <c r="K55" s="70">
        <v>0</v>
      </c>
      <c r="L55" s="70">
        <v>0</v>
      </c>
      <c r="M55" s="70">
        <v>71949.47</v>
      </c>
      <c r="N55" s="70">
        <v>-61148.62</v>
      </c>
      <c r="O55" s="70">
        <v>-5.6614639999999996</v>
      </c>
      <c r="P55" s="63">
        <v>2023</v>
      </c>
    </row>
    <row r="56" spans="1:16" hidden="1" x14ac:dyDescent="0.25">
      <c r="A56" s="62" t="s">
        <v>30</v>
      </c>
      <c r="B56" s="62" t="s">
        <v>479</v>
      </c>
      <c r="C56" s="62" t="s">
        <v>118</v>
      </c>
      <c r="D56" s="62" t="s">
        <v>117</v>
      </c>
      <c r="E56" s="62" t="s">
        <v>116</v>
      </c>
      <c r="F56" s="62" t="str">
        <f t="shared" si="1"/>
        <v>TAG001309 FAU Master Account Set: Budget Pool - OPS</v>
      </c>
      <c r="G56" s="70">
        <v>158956</v>
      </c>
      <c r="H56" s="70">
        <v>0</v>
      </c>
      <c r="I56" s="70">
        <v>158956</v>
      </c>
      <c r="J56" s="70">
        <v>95305.07</v>
      </c>
      <c r="K56" s="70">
        <v>0</v>
      </c>
      <c r="L56" s="70">
        <v>0</v>
      </c>
      <c r="M56" s="70">
        <v>95305.07</v>
      </c>
      <c r="N56" s="70">
        <v>63650.93</v>
      </c>
      <c r="O56" s="70">
        <v>0.40043099999999998</v>
      </c>
      <c r="P56" s="63">
        <v>2023</v>
      </c>
    </row>
    <row r="57" spans="1:16" hidden="1" x14ac:dyDescent="0.25">
      <c r="A57" s="62" t="s">
        <v>30</v>
      </c>
      <c r="B57" s="62" t="s">
        <v>479</v>
      </c>
      <c r="C57" s="62" t="s">
        <v>118</v>
      </c>
      <c r="D57" s="62" t="s">
        <v>117</v>
      </c>
      <c r="E57" s="62" t="s">
        <v>125</v>
      </c>
      <c r="F57" s="62" t="str">
        <f t="shared" si="1"/>
        <v>TAG001309 FAU Master Account Set: Budget Pool - Salaries &amp; Benefits (AMP, SP, Faculty)</v>
      </c>
      <c r="G57" s="70">
        <v>134638.51</v>
      </c>
      <c r="H57" s="70">
        <v>2093</v>
      </c>
      <c r="I57" s="70">
        <v>136731.51</v>
      </c>
      <c r="J57" s="70">
        <v>122825.98</v>
      </c>
      <c r="K57" s="70">
        <v>0</v>
      </c>
      <c r="L57" s="70">
        <v>0</v>
      </c>
      <c r="M57" s="70">
        <v>122825.98</v>
      </c>
      <c r="N57" s="70">
        <v>13905.53</v>
      </c>
      <c r="O57" s="70">
        <v>0.1017</v>
      </c>
      <c r="P57" s="63">
        <v>2023</v>
      </c>
    </row>
    <row r="58" spans="1:16" hidden="1" x14ac:dyDescent="0.25">
      <c r="A58" s="62" t="s">
        <v>88</v>
      </c>
      <c r="B58" s="62" t="s">
        <v>478</v>
      </c>
      <c r="C58" s="62" t="s">
        <v>118</v>
      </c>
      <c r="D58" s="62" t="s">
        <v>117</v>
      </c>
      <c r="E58" s="62" t="s">
        <v>121</v>
      </c>
      <c r="F58" s="62" t="str">
        <f t="shared" si="1"/>
        <v>TAG001310 FAU Master Account Set: Budget Pool - Expense</v>
      </c>
      <c r="G58" s="70">
        <v>9300</v>
      </c>
      <c r="H58" s="70">
        <v>0</v>
      </c>
      <c r="I58" s="70">
        <v>9300</v>
      </c>
      <c r="J58" s="70">
        <v>7611.49</v>
      </c>
      <c r="K58" s="70">
        <v>0</v>
      </c>
      <c r="L58" s="70">
        <v>0</v>
      </c>
      <c r="M58" s="70">
        <v>7611.49</v>
      </c>
      <c r="N58" s="70">
        <v>1688.51</v>
      </c>
      <c r="O58" s="70">
        <v>0.18156</v>
      </c>
      <c r="P58" s="63">
        <v>2023</v>
      </c>
    </row>
    <row r="59" spans="1:16" hidden="1" x14ac:dyDescent="0.25">
      <c r="A59" s="62" t="s">
        <v>88</v>
      </c>
      <c r="B59" s="62" t="s">
        <v>478</v>
      </c>
      <c r="C59" s="62" t="s">
        <v>118</v>
      </c>
      <c r="D59" s="62" t="s">
        <v>117</v>
      </c>
      <c r="E59" s="62" t="s">
        <v>120</v>
      </c>
      <c r="F59" s="62" t="str">
        <f t="shared" si="1"/>
        <v>TAG001310 FAU Master Account Set: Budget Pool - INTRA-Fund Transfers Out</v>
      </c>
      <c r="G59" s="70">
        <v>260.39999999999998</v>
      </c>
      <c r="H59" s="70">
        <v>0</v>
      </c>
      <c r="I59" s="70">
        <v>260.39999999999998</v>
      </c>
      <c r="J59" s="70">
        <v>213.12</v>
      </c>
      <c r="K59" s="70">
        <v>0</v>
      </c>
      <c r="L59" s="70">
        <v>0</v>
      </c>
      <c r="M59" s="70">
        <v>213.12</v>
      </c>
      <c r="N59" s="70">
        <v>47.28</v>
      </c>
      <c r="O59" s="70">
        <v>0.18156700000000001</v>
      </c>
      <c r="P59" s="63">
        <v>2023</v>
      </c>
    </row>
    <row r="60" spans="1:16" hidden="1" x14ac:dyDescent="0.25">
      <c r="A60" s="62" t="s">
        <v>31</v>
      </c>
      <c r="B60" s="62" t="s">
        <v>477</v>
      </c>
      <c r="C60" s="62" t="s">
        <v>118</v>
      </c>
      <c r="D60" s="62" t="s">
        <v>117</v>
      </c>
      <c r="E60" s="62" t="s">
        <v>121</v>
      </c>
      <c r="F60" s="62" t="str">
        <f t="shared" si="1"/>
        <v>TAG001311 FAU Master Account Set: Budget Pool - Expense</v>
      </c>
      <c r="G60" s="70">
        <v>102600</v>
      </c>
      <c r="H60" s="70">
        <v>0</v>
      </c>
      <c r="I60" s="70">
        <v>102600</v>
      </c>
      <c r="J60" s="70">
        <v>92669.759999999995</v>
      </c>
      <c r="K60" s="70">
        <v>0</v>
      </c>
      <c r="L60" s="70">
        <v>0</v>
      </c>
      <c r="M60" s="70">
        <v>92669.759999999995</v>
      </c>
      <c r="N60" s="70">
        <v>9930.24</v>
      </c>
      <c r="O60" s="70">
        <v>9.6785999999999997E-2</v>
      </c>
      <c r="P60" s="63">
        <v>2023</v>
      </c>
    </row>
    <row r="61" spans="1:16" hidden="1" x14ac:dyDescent="0.25">
      <c r="A61" s="62" t="s">
        <v>31</v>
      </c>
      <c r="B61" s="62" t="s">
        <v>477</v>
      </c>
      <c r="C61" s="62" t="s">
        <v>118</v>
      </c>
      <c r="D61" s="62" t="s">
        <v>117</v>
      </c>
      <c r="E61" s="62" t="s">
        <v>120</v>
      </c>
      <c r="F61" s="62" t="str">
        <f t="shared" si="1"/>
        <v>TAG001311 FAU Master Account Set: Budget Pool - INTRA-Fund Transfers Out</v>
      </c>
      <c r="G61" s="70">
        <v>3706.47</v>
      </c>
      <c r="H61" s="70">
        <v>0</v>
      </c>
      <c r="I61" s="70">
        <v>3706.47</v>
      </c>
      <c r="J61" s="70">
        <v>15112.44</v>
      </c>
      <c r="K61" s="70">
        <v>0</v>
      </c>
      <c r="L61" s="70">
        <v>0</v>
      </c>
      <c r="M61" s="70">
        <v>15112.44</v>
      </c>
      <c r="N61" s="70">
        <v>-11405.97</v>
      </c>
      <c r="O61" s="70">
        <v>-3.0773130000000002</v>
      </c>
      <c r="P61" s="63">
        <v>2023</v>
      </c>
    </row>
    <row r="62" spans="1:16" hidden="1" x14ac:dyDescent="0.25">
      <c r="A62" s="62" t="s">
        <v>31</v>
      </c>
      <c r="B62" s="62" t="s">
        <v>477</v>
      </c>
      <c r="C62" s="62" t="s">
        <v>118</v>
      </c>
      <c r="D62" s="62" t="s">
        <v>117</v>
      </c>
      <c r="E62" s="62" t="s">
        <v>116</v>
      </c>
      <c r="F62" s="62" t="str">
        <f t="shared" si="1"/>
        <v>TAG001311 FAU Master Account Set: Budget Pool - OPS</v>
      </c>
      <c r="G62" s="70">
        <v>29774</v>
      </c>
      <c r="H62" s="70">
        <v>0</v>
      </c>
      <c r="I62" s="70">
        <v>29774</v>
      </c>
      <c r="J62" s="70">
        <v>13242.51</v>
      </c>
      <c r="K62" s="70">
        <v>0</v>
      </c>
      <c r="L62" s="70">
        <v>0</v>
      </c>
      <c r="M62" s="70">
        <v>13242.51</v>
      </c>
      <c r="N62" s="70">
        <v>16531.490000000002</v>
      </c>
      <c r="O62" s="70">
        <v>0.55523199999999995</v>
      </c>
      <c r="P62" s="63">
        <v>2023</v>
      </c>
    </row>
    <row r="63" spans="1:16" hidden="1" x14ac:dyDescent="0.25">
      <c r="A63" s="62" t="s">
        <v>32</v>
      </c>
      <c r="B63" s="62" t="s">
        <v>476</v>
      </c>
      <c r="C63" s="62" t="s">
        <v>118</v>
      </c>
      <c r="D63" s="62" t="s">
        <v>117</v>
      </c>
      <c r="E63" s="62" t="s">
        <v>121</v>
      </c>
      <c r="F63" s="62" t="str">
        <f t="shared" si="1"/>
        <v>TAG001313 FAU Master Account Set: Budget Pool - Expense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0">
        <v>0</v>
      </c>
      <c r="N63" s="70">
        <v>0</v>
      </c>
      <c r="O63" s="70">
        <v>0</v>
      </c>
      <c r="P63" s="63">
        <v>2023</v>
      </c>
    </row>
    <row r="64" spans="1:16" hidden="1" x14ac:dyDescent="0.25">
      <c r="A64" s="62" t="s">
        <v>32</v>
      </c>
      <c r="B64" s="62" t="s">
        <v>476</v>
      </c>
      <c r="C64" s="62" t="s">
        <v>118</v>
      </c>
      <c r="D64" s="62" t="s">
        <v>117</v>
      </c>
      <c r="E64" s="62" t="s">
        <v>123</v>
      </c>
      <c r="F64" s="62" t="str">
        <f t="shared" si="1"/>
        <v>TAG001313 FAU Master Account Set: Budget Pool - INTER-Fund Transfers Out</v>
      </c>
      <c r="G64" s="70">
        <v>1700561</v>
      </c>
      <c r="H64" s="70">
        <v>0</v>
      </c>
      <c r="I64" s="70">
        <v>1700561</v>
      </c>
      <c r="J64" s="70">
        <v>1700561</v>
      </c>
      <c r="K64" s="70">
        <v>0</v>
      </c>
      <c r="L64" s="70">
        <v>0</v>
      </c>
      <c r="M64" s="70">
        <v>1700561</v>
      </c>
      <c r="N64" s="70">
        <v>0</v>
      </c>
      <c r="O64" s="70">
        <v>0</v>
      </c>
      <c r="P64" s="63">
        <v>2023</v>
      </c>
    </row>
    <row r="65" spans="1:16" hidden="1" x14ac:dyDescent="0.25">
      <c r="A65" s="62" t="s">
        <v>32</v>
      </c>
      <c r="B65" s="62" t="s">
        <v>476</v>
      </c>
      <c r="C65" s="62" t="s">
        <v>118</v>
      </c>
      <c r="D65" s="62" t="s">
        <v>117</v>
      </c>
      <c r="E65" s="62" t="s">
        <v>120</v>
      </c>
      <c r="F65" s="62" t="str">
        <f t="shared" si="1"/>
        <v>TAG001313 FAU Master Account Set: Budget Pool - INTRA-Fund Transfers Out</v>
      </c>
      <c r="G65" s="70">
        <v>50000</v>
      </c>
      <c r="H65" s="70">
        <v>0</v>
      </c>
      <c r="I65" s="70">
        <v>50000</v>
      </c>
      <c r="J65" s="70">
        <v>50000</v>
      </c>
      <c r="K65" s="70">
        <v>0</v>
      </c>
      <c r="L65" s="70">
        <v>0</v>
      </c>
      <c r="M65" s="70">
        <v>50000</v>
      </c>
      <c r="N65" s="70">
        <v>0</v>
      </c>
      <c r="O65" s="70">
        <v>0</v>
      </c>
      <c r="P65" s="63">
        <v>2023</v>
      </c>
    </row>
    <row r="66" spans="1:16" hidden="1" x14ac:dyDescent="0.25">
      <c r="A66" s="62" t="s">
        <v>33</v>
      </c>
      <c r="B66" s="62" t="s">
        <v>475</v>
      </c>
      <c r="C66" s="62" t="s">
        <v>118</v>
      </c>
      <c r="D66" s="62" t="s">
        <v>117</v>
      </c>
      <c r="E66" s="62" t="s">
        <v>121</v>
      </c>
      <c r="F66" s="62" t="str">
        <f t="shared" si="1"/>
        <v>TAG001315 FAU Master Account Set: Budget Pool - Expense</v>
      </c>
      <c r="G66" s="70">
        <v>4500</v>
      </c>
      <c r="H66" s="70">
        <v>0</v>
      </c>
      <c r="I66" s="70">
        <v>4500</v>
      </c>
      <c r="J66" s="70">
        <v>4408.2</v>
      </c>
      <c r="K66" s="70">
        <v>0</v>
      </c>
      <c r="L66" s="70">
        <v>0</v>
      </c>
      <c r="M66" s="70">
        <v>4408.2</v>
      </c>
      <c r="N66" s="70">
        <v>91.8</v>
      </c>
      <c r="O66" s="70">
        <v>2.0400000000000001E-2</v>
      </c>
      <c r="P66" s="63">
        <v>2023</v>
      </c>
    </row>
    <row r="67" spans="1:16" hidden="1" x14ac:dyDescent="0.25">
      <c r="A67" s="62" t="s">
        <v>33</v>
      </c>
      <c r="B67" s="62" t="s">
        <v>475</v>
      </c>
      <c r="C67" s="62" t="s">
        <v>118</v>
      </c>
      <c r="D67" s="62" t="s">
        <v>117</v>
      </c>
      <c r="E67" s="62" t="s">
        <v>120</v>
      </c>
      <c r="F67" s="62" t="str">
        <f t="shared" ref="F67:F130" si="2">_xlfn.CONCAT(A67," ",E67)</f>
        <v>TAG001315 FAU Master Account Set: Budget Pool - INTRA-Fund Transfers Out</v>
      </c>
      <c r="G67" s="70">
        <v>126</v>
      </c>
      <c r="H67" s="70">
        <v>0</v>
      </c>
      <c r="I67" s="70">
        <v>126</v>
      </c>
      <c r="J67" s="70">
        <v>123.43</v>
      </c>
      <c r="K67" s="70">
        <v>0</v>
      </c>
      <c r="L67" s="70">
        <v>0</v>
      </c>
      <c r="M67" s="70">
        <v>123.43</v>
      </c>
      <c r="N67" s="70">
        <v>2.57</v>
      </c>
      <c r="O67" s="70">
        <v>2.0396999999999998E-2</v>
      </c>
      <c r="P67" s="63">
        <v>2023</v>
      </c>
    </row>
    <row r="68" spans="1:16" hidden="1" x14ac:dyDescent="0.25">
      <c r="A68" s="62" t="s">
        <v>89</v>
      </c>
      <c r="B68" s="62" t="s">
        <v>474</v>
      </c>
      <c r="C68" s="62" t="s">
        <v>118</v>
      </c>
      <c r="D68" s="62" t="s">
        <v>117</v>
      </c>
      <c r="E68" s="62" t="s">
        <v>121</v>
      </c>
      <c r="F68" s="62" t="str">
        <f t="shared" si="2"/>
        <v>TAG001316 FAU Master Account Set: Budget Pool - Expense</v>
      </c>
      <c r="G68" s="70">
        <v>7800</v>
      </c>
      <c r="H68" s="70">
        <v>0</v>
      </c>
      <c r="I68" s="70">
        <v>7800</v>
      </c>
      <c r="J68" s="70">
        <v>7062.21</v>
      </c>
      <c r="K68" s="70">
        <v>0</v>
      </c>
      <c r="L68" s="70">
        <v>0</v>
      </c>
      <c r="M68" s="70">
        <v>7062.21</v>
      </c>
      <c r="N68" s="70">
        <v>737.79</v>
      </c>
      <c r="O68" s="70">
        <v>9.4588000000000005E-2</v>
      </c>
      <c r="P68" s="63">
        <v>2023</v>
      </c>
    </row>
    <row r="69" spans="1:16" hidden="1" x14ac:dyDescent="0.25">
      <c r="A69" s="62" t="s">
        <v>89</v>
      </c>
      <c r="B69" s="62" t="s">
        <v>474</v>
      </c>
      <c r="C69" s="62" t="s">
        <v>118</v>
      </c>
      <c r="D69" s="62" t="s">
        <v>117</v>
      </c>
      <c r="E69" s="62" t="s">
        <v>120</v>
      </c>
      <c r="F69" s="62" t="str">
        <f t="shared" si="2"/>
        <v>TAG001316 FAU Master Account Set: Budget Pool - INTRA-Fund Transfers Out</v>
      </c>
      <c r="G69" s="70">
        <v>218.4</v>
      </c>
      <c r="H69" s="70">
        <v>0</v>
      </c>
      <c r="I69" s="70">
        <v>218.4</v>
      </c>
      <c r="J69" s="70">
        <v>697.75</v>
      </c>
      <c r="K69" s="70">
        <v>0</v>
      </c>
      <c r="L69" s="70">
        <v>0</v>
      </c>
      <c r="M69" s="70">
        <v>697.75</v>
      </c>
      <c r="N69" s="70">
        <v>-479.35</v>
      </c>
      <c r="O69" s="70">
        <v>-2.1948259999999999</v>
      </c>
      <c r="P69" s="63">
        <v>2023</v>
      </c>
    </row>
    <row r="70" spans="1:16" hidden="1" x14ac:dyDescent="0.25">
      <c r="A70" s="62" t="s">
        <v>63</v>
      </c>
      <c r="B70" s="62" t="s">
        <v>473</v>
      </c>
      <c r="C70" s="62" t="s">
        <v>118</v>
      </c>
      <c r="D70" s="62" t="s">
        <v>117</v>
      </c>
      <c r="E70" s="62" t="s">
        <v>121</v>
      </c>
      <c r="F70" s="62" t="str">
        <f t="shared" si="2"/>
        <v>TAG001317 FAU Master Account Set: Budget Pool - Expense</v>
      </c>
      <c r="G70" s="70">
        <v>138260</v>
      </c>
      <c r="H70" s="70">
        <v>0</v>
      </c>
      <c r="I70" s="70">
        <v>138260</v>
      </c>
      <c r="J70" s="70">
        <v>118940.68</v>
      </c>
      <c r="K70" s="70">
        <v>0</v>
      </c>
      <c r="L70" s="70">
        <v>0</v>
      </c>
      <c r="M70" s="70">
        <v>118940.68</v>
      </c>
      <c r="N70" s="70">
        <v>19319.32</v>
      </c>
      <c r="O70" s="70">
        <v>0.139732</v>
      </c>
      <c r="P70" s="63">
        <v>2023</v>
      </c>
    </row>
    <row r="71" spans="1:16" hidden="1" x14ac:dyDescent="0.25">
      <c r="A71" s="62" t="s">
        <v>63</v>
      </c>
      <c r="B71" s="62" t="s">
        <v>473</v>
      </c>
      <c r="C71" s="62" t="s">
        <v>118</v>
      </c>
      <c r="D71" s="62" t="s">
        <v>117</v>
      </c>
      <c r="E71" s="62" t="s">
        <v>120</v>
      </c>
      <c r="F71" s="62" t="str">
        <f t="shared" si="2"/>
        <v>TAG001317 FAU Master Account Set: Budget Pool - INTRA-Fund Transfers Out</v>
      </c>
      <c r="G71" s="70">
        <v>3995.71</v>
      </c>
      <c r="H71" s="70">
        <v>0</v>
      </c>
      <c r="I71" s="70">
        <v>3995.71</v>
      </c>
      <c r="J71" s="70">
        <v>3400.65</v>
      </c>
      <c r="K71" s="70">
        <v>0</v>
      </c>
      <c r="L71" s="70">
        <v>0</v>
      </c>
      <c r="M71" s="70">
        <v>3400.65</v>
      </c>
      <c r="N71" s="70">
        <v>595.05999999999995</v>
      </c>
      <c r="O71" s="70">
        <v>0.148925</v>
      </c>
      <c r="P71" s="63">
        <v>2023</v>
      </c>
    </row>
    <row r="72" spans="1:16" hidden="1" x14ac:dyDescent="0.25">
      <c r="A72" s="62" t="s">
        <v>63</v>
      </c>
      <c r="B72" s="62" t="s">
        <v>473</v>
      </c>
      <c r="C72" s="62" t="s">
        <v>118</v>
      </c>
      <c r="D72" s="62" t="s">
        <v>117</v>
      </c>
      <c r="E72" s="62" t="s">
        <v>116</v>
      </c>
      <c r="F72" s="62" t="str">
        <f t="shared" si="2"/>
        <v>TAG001317 FAU Master Account Set: Budget Pool - OPS</v>
      </c>
      <c r="G72" s="70">
        <v>4444</v>
      </c>
      <c r="H72" s="70">
        <v>0</v>
      </c>
      <c r="I72" s="70">
        <v>4444</v>
      </c>
      <c r="J72" s="70">
        <v>2510.75</v>
      </c>
      <c r="K72" s="70">
        <v>0</v>
      </c>
      <c r="L72" s="70">
        <v>0</v>
      </c>
      <c r="M72" s="70">
        <v>2510.75</v>
      </c>
      <c r="N72" s="70">
        <v>1933.25</v>
      </c>
      <c r="O72" s="70">
        <v>0.435025</v>
      </c>
      <c r="P72" s="63">
        <v>2023</v>
      </c>
    </row>
    <row r="73" spans="1:16" hidden="1" x14ac:dyDescent="0.25">
      <c r="A73" s="62" t="s">
        <v>90</v>
      </c>
      <c r="B73" s="62" t="s">
        <v>472</v>
      </c>
      <c r="C73" s="62" t="s">
        <v>118</v>
      </c>
      <c r="D73" s="62" t="s">
        <v>117</v>
      </c>
      <c r="E73" s="62" t="s">
        <v>121</v>
      </c>
      <c r="F73" s="62" t="str">
        <f t="shared" si="2"/>
        <v>TAG001319 FAU Master Account Set: Budget Pool - Expense</v>
      </c>
      <c r="G73" s="70">
        <v>4000</v>
      </c>
      <c r="H73" s="70">
        <v>0</v>
      </c>
      <c r="I73" s="70">
        <v>4000</v>
      </c>
      <c r="J73" s="70">
        <v>1967.32</v>
      </c>
      <c r="K73" s="70">
        <v>0</v>
      </c>
      <c r="L73" s="70">
        <v>0</v>
      </c>
      <c r="M73" s="70">
        <v>1967.32</v>
      </c>
      <c r="N73" s="70">
        <v>2032.68</v>
      </c>
      <c r="O73" s="70">
        <v>0.50817000000000001</v>
      </c>
      <c r="P73" s="63">
        <v>2023</v>
      </c>
    </row>
    <row r="74" spans="1:16" hidden="1" x14ac:dyDescent="0.25">
      <c r="A74" s="62" t="s">
        <v>90</v>
      </c>
      <c r="B74" s="62" t="s">
        <v>472</v>
      </c>
      <c r="C74" s="62" t="s">
        <v>118</v>
      </c>
      <c r="D74" s="62" t="s">
        <v>117</v>
      </c>
      <c r="E74" s="62" t="s">
        <v>120</v>
      </c>
      <c r="F74" s="62" t="str">
        <f t="shared" si="2"/>
        <v>TAG001319 FAU Master Account Set: Budget Pool - INTRA-Fund Transfers Out</v>
      </c>
      <c r="G74" s="70">
        <v>411.24</v>
      </c>
      <c r="H74" s="70">
        <v>0</v>
      </c>
      <c r="I74" s="70">
        <v>411.24</v>
      </c>
      <c r="J74" s="70">
        <v>2257.87</v>
      </c>
      <c r="K74" s="70">
        <v>0</v>
      </c>
      <c r="L74" s="70">
        <v>0</v>
      </c>
      <c r="M74" s="70">
        <v>2257.87</v>
      </c>
      <c r="N74" s="70">
        <v>-1846.63</v>
      </c>
      <c r="O74" s="70">
        <v>-4.4903950000000004</v>
      </c>
      <c r="P74" s="63">
        <v>2023</v>
      </c>
    </row>
    <row r="75" spans="1:16" hidden="1" x14ac:dyDescent="0.25">
      <c r="A75" s="62" t="s">
        <v>90</v>
      </c>
      <c r="B75" s="62" t="s">
        <v>472</v>
      </c>
      <c r="C75" s="62" t="s">
        <v>118</v>
      </c>
      <c r="D75" s="62" t="s">
        <v>117</v>
      </c>
      <c r="E75" s="62" t="s">
        <v>116</v>
      </c>
      <c r="F75" s="62" t="str">
        <f t="shared" si="2"/>
        <v>TAG001319 FAU Master Account Set: Budget Pool - OPS</v>
      </c>
      <c r="G75" s="70">
        <v>10687</v>
      </c>
      <c r="H75" s="70">
        <v>0</v>
      </c>
      <c r="I75" s="70">
        <v>10687</v>
      </c>
      <c r="J75" s="70">
        <v>7242.52</v>
      </c>
      <c r="K75" s="70">
        <v>0</v>
      </c>
      <c r="L75" s="70">
        <v>0</v>
      </c>
      <c r="M75" s="70">
        <v>7242.52</v>
      </c>
      <c r="N75" s="70">
        <v>3444.48</v>
      </c>
      <c r="O75" s="70">
        <v>0.32230599999999998</v>
      </c>
      <c r="P75" s="63">
        <v>2023</v>
      </c>
    </row>
    <row r="76" spans="1:16" hidden="1" x14ac:dyDescent="0.25">
      <c r="A76" s="62" t="s">
        <v>64</v>
      </c>
      <c r="B76" s="62" t="s">
        <v>471</v>
      </c>
      <c r="C76" s="62" t="s">
        <v>118</v>
      </c>
      <c r="D76" s="62" t="s">
        <v>117</v>
      </c>
      <c r="E76" s="62" t="s">
        <v>121</v>
      </c>
      <c r="F76" s="62" t="str">
        <f t="shared" si="2"/>
        <v>TAG001320 FAU Master Account Set: Budget Pool - Expense</v>
      </c>
      <c r="G76" s="70">
        <v>10000</v>
      </c>
      <c r="H76" s="70">
        <v>0</v>
      </c>
      <c r="I76" s="70">
        <v>10000</v>
      </c>
      <c r="J76" s="70">
        <v>6464.34</v>
      </c>
      <c r="K76" s="70">
        <v>0</v>
      </c>
      <c r="L76" s="70">
        <v>0</v>
      </c>
      <c r="M76" s="70">
        <v>6464.34</v>
      </c>
      <c r="N76" s="70">
        <v>3535.66</v>
      </c>
      <c r="O76" s="70">
        <v>0.35356599999999999</v>
      </c>
      <c r="P76" s="63">
        <v>2023</v>
      </c>
    </row>
    <row r="77" spans="1:16" hidden="1" x14ac:dyDescent="0.25">
      <c r="A77" s="62" t="s">
        <v>64</v>
      </c>
      <c r="B77" s="62" t="s">
        <v>471</v>
      </c>
      <c r="C77" s="62" t="s">
        <v>118</v>
      </c>
      <c r="D77" s="62" t="s">
        <v>117</v>
      </c>
      <c r="E77" s="62" t="s">
        <v>120</v>
      </c>
      <c r="F77" s="62" t="str">
        <f t="shared" si="2"/>
        <v>TAG001320 FAU Master Account Set: Budget Pool - INTRA-Fund Transfers Out</v>
      </c>
      <c r="G77" s="70">
        <v>280</v>
      </c>
      <c r="H77" s="70">
        <v>0</v>
      </c>
      <c r="I77" s="70">
        <v>280</v>
      </c>
      <c r="J77" s="70">
        <v>180.99</v>
      </c>
      <c r="K77" s="70">
        <v>0</v>
      </c>
      <c r="L77" s="70">
        <v>0</v>
      </c>
      <c r="M77" s="70">
        <v>180.99</v>
      </c>
      <c r="N77" s="70">
        <v>99.01</v>
      </c>
      <c r="O77" s="70">
        <v>0.353607</v>
      </c>
      <c r="P77" s="63">
        <v>2023</v>
      </c>
    </row>
    <row r="78" spans="1:16" hidden="1" x14ac:dyDescent="0.25">
      <c r="A78" s="62" t="s">
        <v>82</v>
      </c>
      <c r="B78" s="62" t="s">
        <v>470</v>
      </c>
      <c r="C78" s="62" t="s">
        <v>118</v>
      </c>
      <c r="D78" s="62" t="s">
        <v>117</v>
      </c>
      <c r="E78" s="62" t="s">
        <v>121</v>
      </c>
      <c r="F78" s="62" t="str">
        <f t="shared" si="2"/>
        <v>TAG001321 FAU Master Account Set: Budget Pool - Expense</v>
      </c>
      <c r="G78" s="70">
        <v>13940</v>
      </c>
      <c r="H78" s="70">
        <v>0</v>
      </c>
      <c r="I78" s="70">
        <v>13940</v>
      </c>
      <c r="J78" s="70">
        <v>9939.92</v>
      </c>
      <c r="K78" s="70">
        <v>0</v>
      </c>
      <c r="L78" s="70">
        <v>0</v>
      </c>
      <c r="M78" s="70">
        <v>9939.92</v>
      </c>
      <c r="N78" s="70">
        <v>4000.08</v>
      </c>
      <c r="O78" s="70">
        <v>0.28694999999999998</v>
      </c>
      <c r="P78" s="63">
        <v>2023</v>
      </c>
    </row>
    <row r="79" spans="1:16" hidden="1" x14ac:dyDescent="0.25">
      <c r="A79" s="62" t="s">
        <v>82</v>
      </c>
      <c r="B79" s="62" t="s">
        <v>470</v>
      </c>
      <c r="C79" s="62" t="s">
        <v>118</v>
      </c>
      <c r="D79" s="62" t="s">
        <v>117</v>
      </c>
      <c r="E79" s="62" t="s">
        <v>120</v>
      </c>
      <c r="F79" s="62" t="str">
        <f t="shared" si="2"/>
        <v>TAG001321 FAU Master Account Set: Budget Pool - INTRA-Fund Transfers Out</v>
      </c>
      <c r="G79" s="70">
        <v>390.32</v>
      </c>
      <c r="H79" s="70">
        <v>0</v>
      </c>
      <c r="I79" s="70">
        <v>390.32</v>
      </c>
      <c r="J79" s="70">
        <v>278.33</v>
      </c>
      <c r="K79" s="70">
        <v>0</v>
      </c>
      <c r="L79" s="70">
        <v>0</v>
      </c>
      <c r="M79" s="70">
        <v>278.33</v>
      </c>
      <c r="N79" s="70">
        <v>111.99</v>
      </c>
      <c r="O79" s="70">
        <v>0.28691800000000001</v>
      </c>
      <c r="P79" s="63">
        <v>2023</v>
      </c>
    </row>
    <row r="80" spans="1:16" hidden="1" x14ac:dyDescent="0.25">
      <c r="A80" s="62" t="s">
        <v>91</v>
      </c>
      <c r="B80" s="62" t="s">
        <v>469</v>
      </c>
      <c r="C80" s="62" t="s">
        <v>118</v>
      </c>
      <c r="D80" s="62" t="s">
        <v>117</v>
      </c>
      <c r="E80" s="62" t="s">
        <v>121</v>
      </c>
      <c r="F80" s="62" t="str">
        <f t="shared" si="2"/>
        <v>TAG001322 FAU Master Account Set: Budget Pool - Expense</v>
      </c>
      <c r="G80" s="70">
        <v>25100</v>
      </c>
      <c r="H80" s="70">
        <v>-2500</v>
      </c>
      <c r="I80" s="70">
        <v>22600</v>
      </c>
      <c r="J80" s="70">
        <v>19775.86</v>
      </c>
      <c r="K80" s="70">
        <v>0</v>
      </c>
      <c r="L80" s="70">
        <v>0</v>
      </c>
      <c r="M80" s="70">
        <v>19775.86</v>
      </c>
      <c r="N80" s="70">
        <v>2824.14</v>
      </c>
      <c r="O80" s="70">
        <v>0.124962</v>
      </c>
      <c r="P80" s="63">
        <v>2023</v>
      </c>
    </row>
    <row r="81" spans="1:16" hidden="1" x14ac:dyDescent="0.25">
      <c r="A81" s="62" t="s">
        <v>91</v>
      </c>
      <c r="B81" s="62" t="s">
        <v>469</v>
      </c>
      <c r="C81" s="62" t="s">
        <v>118</v>
      </c>
      <c r="D81" s="62" t="s">
        <v>117</v>
      </c>
      <c r="E81" s="62" t="s">
        <v>120</v>
      </c>
      <c r="F81" s="62" t="str">
        <f t="shared" si="2"/>
        <v>TAG001322 FAU Master Account Set: Budget Pool - INTRA-Fund Transfers Out</v>
      </c>
      <c r="G81" s="70">
        <v>702.8</v>
      </c>
      <c r="H81" s="70">
        <v>0</v>
      </c>
      <c r="I81" s="70">
        <v>702.8</v>
      </c>
      <c r="J81" s="70">
        <v>1553.71</v>
      </c>
      <c r="K81" s="70">
        <v>0</v>
      </c>
      <c r="L81" s="70">
        <v>0</v>
      </c>
      <c r="M81" s="70">
        <v>1553.71</v>
      </c>
      <c r="N81" s="70">
        <v>-850.91</v>
      </c>
      <c r="O81" s="70">
        <v>-1.2107429999999999</v>
      </c>
      <c r="P81" s="63">
        <v>2023</v>
      </c>
    </row>
    <row r="82" spans="1:16" hidden="1" x14ac:dyDescent="0.25">
      <c r="A82" s="62" t="s">
        <v>92</v>
      </c>
      <c r="B82" s="62" t="s">
        <v>468</v>
      </c>
      <c r="C82" s="62" t="s">
        <v>118</v>
      </c>
      <c r="D82" s="62" t="s">
        <v>117</v>
      </c>
      <c r="E82" s="62" t="s">
        <v>121</v>
      </c>
      <c r="F82" s="62" t="str">
        <f t="shared" si="2"/>
        <v>TAG001323 FAU Master Account Set: Budget Pool - Expense</v>
      </c>
      <c r="G82" s="70">
        <v>20420</v>
      </c>
      <c r="H82" s="70">
        <v>612.67999999999995</v>
      </c>
      <c r="I82" s="70">
        <v>21032.68</v>
      </c>
      <c r="J82" s="70">
        <v>21211.07</v>
      </c>
      <c r="K82" s="70">
        <v>0</v>
      </c>
      <c r="L82" s="70">
        <v>0</v>
      </c>
      <c r="M82" s="70">
        <v>21211.07</v>
      </c>
      <c r="N82" s="70">
        <v>-178.39</v>
      </c>
      <c r="O82" s="70">
        <v>-8.482E-3</v>
      </c>
      <c r="P82" s="63">
        <v>2023</v>
      </c>
    </row>
    <row r="83" spans="1:16" hidden="1" x14ac:dyDescent="0.25">
      <c r="A83" s="62" t="s">
        <v>92</v>
      </c>
      <c r="B83" s="62" t="s">
        <v>468</v>
      </c>
      <c r="C83" s="62" t="s">
        <v>118</v>
      </c>
      <c r="D83" s="62" t="s">
        <v>117</v>
      </c>
      <c r="E83" s="62" t="s">
        <v>120</v>
      </c>
      <c r="F83" s="62" t="str">
        <f t="shared" si="2"/>
        <v>TAG001323 FAU Master Account Set: Budget Pool - INTRA-Fund Transfers Out</v>
      </c>
      <c r="G83" s="70">
        <v>2461.16</v>
      </c>
      <c r="H83" s="70">
        <v>0</v>
      </c>
      <c r="I83" s="70">
        <v>2461.16</v>
      </c>
      <c r="J83" s="70">
        <v>1973.61</v>
      </c>
      <c r="K83" s="70">
        <v>0</v>
      </c>
      <c r="L83" s="70">
        <v>0</v>
      </c>
      <c r="M83" s="70">
        <v>1973.61</v>
      </c>
      <c r="N83" s="70">
        <v>487.55</v>
      </c>
      <c r="O83" s="70">
        <v>0.198098</v>
      </c>
      <c r="P83" s="63">
        <v>2023</v>
      </c>
    </row>
    <row r="84" spans="1:16" hidden="1" x14ac:dyDescent="0.25">
      <c r="A84" s="62" t="s">
        <v>92</v>
      </c>
      <c r="B84" s="62" t="s">
        <v>468</v>
      </c>
      <c r="C84" s="62" t="s">
        <v>118</v>
      </c>
      <c r="D84" s="62" t="s">
        <v>117</v>
      </c>
      <c r="E84" s="62" t="s">
        <v>116</v>
      </c>
      <c r="F84" s="62" t="str">
        <f t="shared" si="2"/>
        <v>TAG001323 FAU Master Account Set: Budget Pool - OPS</v>
      </c>
      <c r="G84" s="70">
        <v>9510</v>
      </c>
      <c r="H84" s="70">
        <v>0</v>
      </c>
      <c r="I84" s="70">
        <v>9510</v>
      </c>
      <c r="J84" s="70">
        <v>5585.75</v>
      </c>
      <c r="K84" s="70">
        <v>0</v>
      </c>
      <c r="L84" s="70">
        <v>0</v>
      </c>
      <c r="M84" s="70">
        <v>5585.75</v>
      </c>
      <c r="N84" s="70">
        <v>3924.25</v>
      </c>
      <c r="O84" s="70">
        <v>0.41264499999999998</v>
      </c>
      <c r="P84" s="63">
        <v>2023</v>
      </c>
    </row>
    <row r="85" spans="1:16" hidden="1" x14ac:dyDescent="0.25">
      <c r="A85" s="62" t="s">
        <v>92</v>
      </c>
      <c r="B85" s="62" t="s">
        <v>468</v>
      </c>
      <c r="C85" s="62" t="s">
        <v>118</v>
      </c>
      <c r="D85" s="62" t="s">
        <v>117</v>
      </c>
      <c r="E85" s="62" t="s">
        <v>125</v>
      </c>
      <c r="F85" s="62" t="str">
        <f t="shared" si="2"/>
        <v>TAG001323 FAU Master Account Set: Budget Pool - Salaries &amp; Benefits (AMP, SP, Faculty)</v>
      </c>
      <c r="G85" s="70">
        <v>57968.4</v>
      </c>
      <c r="H85" s="70">
        <v>-612.67999999999995</v>
      </c>
      <c r="I85" s="70">
        <v>57355.72</v>
      </c>
      <c r="J85" s="70">
        <v>43686.76</v>
      </c>
      <c r="K85" s="70">
        <v>0</v>
      </c>
      <c r="L85" s="70">
        <v>0</v>
      </c>
      <c r="M85" s="70">
        <v>43686.76</v>
      </c>
      <c r="N85" s="70">
        <v>13668.96</v>
      </c>
      <c r="O85" s="70">
        <v>0.238319</v>
      </c>
      <c r="P85" s="63">
        <v>2023</v>
      </c>
    </row>
    <row r="86" spans="1:16" hidden="1" x14ac:dyDescent="0.25">
      <c r="A86" s="62" t="s">
        <v>65</v>
      </c>
      <c r="B86" s="62" t="s">
        <v>467</v>
      </c>
      <c r="C86" s="62" t="s">
        <v>118</v>
      </c>
      <c r="D86" s="62" t="s">
        <v>117</v>
      </c>
      <c r="E86" s="62" t="s">
        <v>121</v>
      </c>
      <c r="F86" s="62" t="str">
        <f t="shared" si="2"/>
        <v>TAG001324 FAU Master Account Set: Budget Pool - Expense</v>
      </c>
      <c r="G86" s="70">
        <v>35500</v>
      </c>
      <c r="H86" s="70">
        <v>0</v>
      </c>
      <c r="I86" s="70">
        <v>35500</v>
      </c>
      <c r="J86" s="70">
        <v>33071.919999999998</v>
      </c>
      <c r="K86" s="70">
        <v>101.71</v>
      </c>
      <c r="L86" s="70">
        <v>0</v>
      </c>
      <c r="M86" s="70">
        <v>33173.629999999997</v>
      </c>
      <c r="N86" s="70">
        <v>2326.37</v>
      </c>
      <c r="O86" s="70">
        <v>6.5532000000000007E-2</v>
      </c>
      <c r="P86" s="63">
        <v>2023</v>
      </c>
    </row>
    <row r="87" spans="1:16" hidden="1" x14ac:dyDescent="0.25">
      <c r="A87" s="62" t="s">
        <v>65</v>
      </c>
      <c r="B87" s="62" t="s">
        <v>467</v>
      </c>
      <c r="C87" s="62" t="s">
        <v>118</v>
      </c>
      <c r="D87" s="62" t="s">
        <v>117</v>
      </c>
      <c r="E87" s="62" t="s">
        <v>120</v>
      </c>
      <c r="F87" s="62" t="str">
        <f t="shared" si="2"/>
        <v>TAG001324 FAU Master Account Set: Budget Pool - INTRA-Fund Transfers Out</v>
      </c>
      <c r="G87" s="70">
        <v>1656.2</v>
      </c>
      <c r="H87" s="70">
        <v>0</v>
      </c>
      <c r="I87" s="70">
        <v>1656.2</v>
      </c>
      <c r="J87" s="70">
        <v>8959.5</v>
      </c>
      <c r="K87" s="70">
        <v>0</v>
      </c>
      <c r="L87" s="70">
        <v>0</v>
      </c>
      <c r="M87" s="70">
        <v>8959.5</v>
      </c>
      <c r="N87" s="70">
        <v>-7303.3</v>
      </c>
      <c r="O87" s="70">
        <v>-4.4096729999999997</v>
      </c>
      <c r="P87" s="63">
        <v>2023</v>
      </c>
    </row>
    <row r="88" spans="1:16" hidden="1" x14ac:dyDescent="0.25">
      <c r="A88" s="62" t="s">
        <v>65</v>
      </c>
      <c r="B88" s="62" t="s">
        <v>467</v>
      </c>
      <c r="C88" s="62" t="s">
        <v>118</v>
      </c>
      <c r="D88" s="62" t="s">
        <v>117</v>
      </c>
      <c r="E88" s="62" t="s">
        <v>116</v>
      </c>
      <c r="F88" s="62" t="str">
        <f t="shared" si="2"/>
        <v>TAG001324 FAU Master Account Set: Budget Pool - OPS</v>
      </c>
      <c r="G88" s="70">
        <v>23650</v>
      </c>
      <c r="H88" s="70">
        <v>0</v>
      </c>
      <c r="I88" s="70">
        <v>23650</v>
      </c>
      <c r="J88" s="70">
        <v>13560.25</v>
      </c>
      <c r="K88" s="70">
        <v>0</v>
      </c>
      <c r="L88" s="70">
        <v>0</v>
      </c>
      <c r="M88" s="70">
        <v>13560.25</v>
      </c>
      <c r="N88" s="70">
        <v>10089.75</v>
      </c>
      <c r="O88" s="70">
        <v>0.42662800000000001</v>
      </c>
      <c r="P88" s="63">
        <v>2023</v>
      </c>
    </row>
    <row r="89" spans="1:16" hidden="1" x14ac:dyDescent="0.25">
      <c r="A89" s="62" t="s">
        <v>93</v>
      </c>
      <c r="B89" s="62" t="s">
        <v>466</v>
      </c>
      <c r="C89" s="62" t="s">
        <v>118</v>
      </c>
      <c r="D89" s="62" t="s">
        <v>117</v>
      </c>
      <c r="E89" s="62" t="s">
        <v>121</v>
      </c>
      <c r="F89" s="62" t="str">
        <f t="shared" si="2"/>
        <v>TAG001325 FAU Master Account Set: Budget Pool - Expense</v>
      </c>
      <c r="G89" s="70">
        <v>5790.09</v>
      </c>
      <c r="H89" s="70">
        <v>0</v>
      </c>
      <c r="I89" s="70">
        <v>5790.09</v>
      </c>
      <c r="J89" s="70">
        <v>2352.83</v>
      </c>
      <c r="K89" s="70">
        <v>0</v>
      </c>
      <c r="L89" s="70">
        <v>0</v>
      </c>
      <c r="M89" s="70">
        <v>2352.83</v>
      </c>
      <c r="N89" s="70">
        <v>3437.26</v>
      </c>
      <c r="O89" s="70">
        <v>0.59364499999999998</v>
      </c>
      <c r="P89" s="63">
        <v>2023</v>
      </c>
    </row>
    <row r="90" spans="1:16" hidden="1" x14ac:dyDescent="0.25">
      <c r="A90" s="62" t="s">
        <v>93</v>
      </c>
      <c r="B90" s="62" t="s">
        <v>466</v>
      </c>
      <c r="C90" s="62" t="s">
        <v>118</v>
      </c>
      <c r="D90" s="62" t="s">
        <v>117</v>
      </c>
      <c r="E90" s="62" t="s">
        <v>120</v>
      </c>
      <c r="F90" s="62" t="str">
        <f t="shared" si="2"/>
        <v>TAG001325 FAU Master Account Set: Budget Pool - INTRA-Fund Transfers Out</v>
      </c>
      <c r="G90" s="70">
        <v>162.12</v>
      </c>
      <c r="H90" s="70">
        <v>0</v>
      </c>
      <c r="I90" s="70">
        <v>162.12</v>
      </c>
      <c r="J90" s="70">
        <v>3503.14</v>
      </c>
      <c r="K90" s="70">
        <v>0</v>
      </c>
      <c r="L90" s="70">
        <v>0</v>
      </c>
      <c r="M90" s="70">
        <v>3503.14</v>
      </c>
      <c r="N90" s="70">
        <v>-3341.02</v>
      </c>
      <c r="O90" s="70">
        <v>-20.608315000000001</v>
      </c>
      <c r="P90" s="63">
        <v>2023</v>
      </c>
    </row>
    <row r="91" spans="1:16" hidden="1" x14ac:dyDescent="0.25">
      <c r="A91" s="62" t="s">
        <v>94</v>
      </c>
      <c r="B91" s="62" t="s">
        <v>465</v>
      </c>
      <c r="C91" s="62" t="s">
        <v>118</v>
      </c>
      <c r="D91" s="62" t="s">
        <v>117</v>
      </c>
      <c r="E91" s="62" t="s">
        <v>121</v>
      </c>
      <c r="F91" s="62" t="str">
        <f t="shared" si="2"/>
        <v>TAG001326 FAU Master Account Set: Budget Pool - Expense</v>
      </c>
      <c r="G91" s="70">
        <v>8550</v>
      </c>
      <c r="H91" s="70">
        <v>0</v>
      </c>
      <c r="I91" s="70">
        <v>8550</v>
      </c>
      <c r="J91" s="70">
        <v>7783.87</v>
      </c>
      <c r="K91" s="70">
        <v>0</v>
      </c>
      <c r="L91" s="70">
        <v>0</v>
      </c>
      <c r="M91" s="70">
        <v>7783.87</v>
      </c>
      <c r="N91" s="70">
        <v>766.13</v>
      </c>
      <c r="O91" s="70">
        <v>8.9606000000000005E-2</v>
      </c>
      <c r="P91" s="63">
        <v>2023</v>
      </c>
    </row>
    <row r="92" spans="1:16" hidden="1" x14ac:dyDescent="0.25">
      <c r="A92" s="62" t="s">
        <v>94</v>
      </c>
      <c r="B92" s="62" t="s">
        <v>465</v>
      </c>
      <c r="C92" s="62" t="s">
        <v>118</v>
      </c>
      <c r="D92" s="62" t="s">
        <v>117</v>
      </c>
      <c r="E92" s="62" t="s">
        <v>120</v>
      </c>
      <c r="F92" s="62" t="str">
        <f t="shared" si="2"/>
        <v>TAG001326 FAU Master Account Set: Budget Pool - INTRA-Fund Transfers Out</v>
      </c>
      <c r="G92" s="70">
        <v>239.4</v>
      </c>
      <c r="H92" s="70">
        <v>0</v>
      </c>
      <c r="I92" s="70">
        <v>239.4</v>
      </c>
      <c r="J92" s="70">
        <v>817.96</v>
      </c>
      <c r="K92" s="70">
        <v>0</v>
      </c>
      <c r="L92" s="70">
        <v>0</v>
      </c>
      <c r="M92" s="70">
        <v>817.96</v>
      </c>
      <c r="N92" s="70">
        <v>-578.55999999999995</v>
      </c>
      <c r="O92" s="70">
        <v>-2.4167079999999999</v>
      </c>
      <c r="P92" s="63">
        <v>2023</v>
      </c>
    </row>
    <row r="93" spans="1:16" hidden="1" x14ac:dyDescent="0.25">
      <c r="A93" s="62" t="s">
        <v>83</v>
      </c>
      <c r="B93" s="62" t="s">
        <v>464</v>
      </c>
      <c r="C93" s="62" t="s">
        <v>118</v>
      </c>
      <c r="D93" s="62" t="s">
        <v>117</v>
      </c>
      <c r="E93" s="62" t="s">
        <v>121</v>
      </c>
      <c r="F93" s="62" t="str">
        <f t="shared" si="2"/>
        <v>TAG001327 FAU Master Account Set: Budget Pool - Expense</v>
      </c>
      <c r="G93" s="70">
        <v>15000</v>
      </c>
      <c r="H93" s="70">
        <v>0</v>
      </c>
      <c r="I93" s="70">
        <v>15000</v>
      </c>
      <c r="J93" s="70">
        <v>6652.3</v>
      </c>
      <c r="K93" s="70">
        <v>0</v>
      </c>
      <c r="L93" s="70">
        <v>0</v>
      </c>
      <c r="M93" s="70">
        <v>6652.3</v>
      </c>
      <c r="N93" s="70">
        <v>8347.7000000000007</v>
      </c>
      <c r="O93" s="70">
        <v>0.55651300000000004</v>
      </c>
      <c r="P93" s="63">
        <v>2023</v>
      </c>
    </row>
    <row r="94" spans="1:16" hidden="1" x14ac:dyDescent="0.25">
      <c r="A94" s="62" t="s">
        <v>83</v>
      </c>
      <c r="B94" s="62" t="s">
        <v>464</v>
      </c>
      <c r="C94" s="62" t="s">
        <v>118</v>
      </c>
      <c r="D94" s="62" t="s">
        <v>117</v>
      </c>
      <c r="E94" s="62" t="s">
        <v>120</v>
      </c>
      <c r="F94" s="62" t="str">
        <f t="shared" si="2"/>
        <v>TAG001327 FAU Master Account Set: Budget Pool - INTRA-Fund Transfers Out</v>
      </c>
      <c r="G94" s="70">
        <v>420</v>
      </c>
      <c r="H94" s="70">
        <v>0</v>
      </c>
      <c r="I94" s="70">
        <v>420</v>
      </c>
      <c r="J94" s="70">
        <v>186.27</v>
      </c>
      <c r="K94" s="70">
        <v>0</v>
      </c>
      <c r="L94" s="70">
        <v>0</v>
      </c>
      <c r="M94" s="70">
        <v>186.27</v>
      </c>
      <c r="N94" s="70">
        <v>233.73</v>
      </c>
      <c r="O94" s="70">
        <v>0.55649999999999999</v>
      </c>
      <c r="P94" s="63">
        <v>2023</v>
      </c>
    </row>
    <row r="95" spans="1:16" hidden="1" x14ac:dyDescent="0.25">
      <c r="A95" s="62" t="s">
        <v>95</v>
      </c>
      <c r="B95" s="62" t="s">
        <v>463</v>
      </c>
      <c r="C95" s="62" t="s">
        <v>118</v>
      </c>
      <c r="D95" s="62" t="s">
        <v>117</v>
      </c>
      <c r="E95" s="62" t="s">
        <v>121</v>
      </c>
      <c r="F95" s="62" t="str">
        <f t="shared" si="2"/>
        <v>TAG001328 FAU Master Account Set: Budget Pool - Expense</v>
      </c>
      <c r="G95" s="70">
        <v>22000</v>
      </c>
      <c r="H95" s="70">
        <v>0</v>
      </c>
      <c r="I95" s="70">
        <v>22000</v>
      </c>
      <c r="J95" s="70">
        <v>16372.84</v>
      </c>
      <c r="K95" s="70">
        <v>0</v>
      </c>
      <c r="L95" s="70">
        <v>0</v>
      </c>
      <c r="M95" s="70">
        <v>16372.84</v>
      </c>
      <c r="N95" s="70">
        <v>5627.16</v>
      </c>
      <c r="O95" s="70">
        <v>0.25578000000000001</v>
      </c>
      <c r="P95" s="63">
        <v>2023</v>
      </c>
    </row>
    <row r="96" spans="1:16" hidden="1" x14ac:dyDescent="0.25">
      <c r="A96" s="62" t="s">
        <v>95</v>
      </c>
      <c r="B96" s="62" t="s">
        <v>463</v>
      </c>
      <c r="C96" s="62" t="s">
        <v>118</v>
      </c>
      <c r="D96" s="62" t="s">
        <v>117</v>
      </c>
      <c r="E96" s="62" t="s">
        <v>120</v>
      </c>
      <c r="F96" s="62" t="str">
        <f t="shared" si="2"/>
        <v>TAG001328 FAU Master Account Set: Budget Pool - INTRA-Fund Transfers Out</v>
      </c>
      <c r="G96" s="70">
        <v>616</v>
      </c>
      <c r="H96" s="70">
        <v>0</v>
      </c>
      <c r="I96" s="70">
        <v>616</v>
      </c>
      <c r="J96" s="70">
        <v>958.43</v>
      </c>
      <c r="K96" s="70">
        <v>0</v>
      </c>
      <c r="L96" s="70">
        <v>0</v>
      </c>
      <c r="M96" s="70">
        <v>958.43</v>
      </c>
      <c r="N96" s="70">
        <v>-342.43</v>
      </c>
      <c r="O96" s="70">
        <v>-0.55589299999999997</v>
      </c>
      <c r="P96" s="63">
        <v>2023</v>
      </c>
    </row>
    <row r="97" spans="1:16" hidden="1" x14ac:dyDescent="0.25">
      <c r="A97" s="62" t="s">
        <v>84</v>
      </c>
      <c r="B97" s="62" t="s">
        <v>462</v>
      </c>
      <c r="C97" s="62" t="s">
        <v>118</v>
      </c>
      <c r="D97" s="62" t="s">
        <v>117</v>
      </c>
      <c r="E97" s="62" t="s">
        <v>121</v>
      </c>
      <c r="F97" s="62" t="str">
        <f t="shared" si="2"/>
        <v>TAG001329 FAU Master Account Set: Budget Pool - Expense</v>
      </c>
      <c r="G97" s="70">
        <v>750</v>
      </c>
      <c r="H97" s="70">
        <v>0</v>
      </c>
      <c r="I97" s="70">
        <v>750</v>
      </c>
      <c r="J97" s="70">
        <v>300.92</v>
      </c>
      <c r="K97" s="70">
        <v>0</v>
      </c>
      <c r="L97" s="70">
        <v>0</v>
      </c>
      <c r="M97" s="70">
        <v>300.92</v>
      </c>
      <c r="N97" s="70">
        <v>449.08</v>
      </c>
      <c r="O97" s="70">
        <v>0.598773</v>
      </c>
      <c r="P97" s="63">
        <v>2023</v>
      </c>
    </row>
    <row r="98" spans="1:16" hidden="1" x14ac:dyDescent="0.25">
      <c r="A98" s="62" t="s">
        <v>84</v>
      </c>
      <c r="B98" s="62" t="s">
        <v>462</v>
      </c>
      <c r="C98" s="62" t="s">
        <v>118</v>
      </c>
      <c r="D98" s="62" t="s">
        <v>117</v>
      </c>
      <c r="E98" s="62" t="s">
        <v>120</v>
      </c>
      <c r="F98" s="62" t="str">
        <f t="shared" si="2"/>
        <v>TAG001329 FAU Master Account Set: Budget Pool - INTRA-Fund Transfers Out</v>
      </c>
      <c r="G98" s="70">
        <v>2704.38</v>
      </c>
      <c r="H98" s="70">
        <v>0</v>
      </c>
      <c r="I98" s="70">
        <v>2704.38</v>
      </c>
      <c r="J98" s="70">
        <v>47592.47</v>
      </c>
      <c r="K98" s="70">
        <v>0</v>
      </c>
      <c r="L98" s="70">
        <v>0</v>
      </c>
      <c r="M98" s="70">
        <v>47592.47</v>
      </c>
      <c r="N98" s="70">
        <v>-44888.09</v>
      </c>
      <c r="O98" s="70">
        <v>-16.598292000000001</v>
      </c>
      <c r="P98" s="63">
        <v>2023</v>
      </c>
    </row>
    <row r="99" spans="1:16" hidden="1" x14ac:dyDescent="0.25">
      <c r="A99" s="62" t="s">
        <v>84</v>
      </c>
      <c r="B99" s="62" t="s">
        <v>462</v>
      </c>
      <c r="C99" s="62" t="s">
        <v>118</v>
      </c>
      <c r="D99" s="62" t="s">
        <v>117</v>
      </c>
      <c r="E99" s="62" t="s">
        <v>116</v>
      </c>
      <c r="F99" s="62" t="str">
        <f t="shared" si="2"/>
        <v>TAG001329 FAU Master Account Set: Budget Pool - OPS</v>
      </c>
      <c r="G99" s="70">
        <v>95835</v>
      </c>
      <c r="H99" s="70">
        <v>0</v>
      </c>
      <c r="I99" s="70">
        <v>95835</v>
      </c>
      <c r="J99" s="70">
        <v>39924.97</v>
      </c>
      <c r="K99" s="70">
        <v>0</v>
      </c>
      <c r="L99" s="70">
        <v>0</v>
      </c>
      <c r="M99" s="70">
        <v>39924.97</v>
      </c>
      <c r="N99" s="70">
        <v>55910.03</v>
      </c>
      <c r="O99" s="70">
        <v>0.583399</v>
      </c>
      <c r="P99" s="63">
        <v>2023</v>
      </c>
    </row>
    <row r="100" spans="1:16" hidden="1" x14ac:dyDescent="0.25">
      <c r="A100" s="62" t="s">
        <v>66</v>
      </c>
      <c r="B100" s="62" t="s">
        <v>461</v>
      </c>
      <c r="C100" s="62" t="s">
        <v>118</v>
      </c>
      <c r="D100" s="62" t="s">
        <v>117</v>
      </c>
      <c r="E100" s="62" t="s">
        <v>121</v>
      </c>
      <c r="F100" s="62" t="str">
        <f t="shared" si="2"/>
        <v>TAG001330 FAU Master Account Set: Budget Pool - Expense</v>
      </c>
      <c r="G100" s="70">
        <v>1500</v>
      </c>
      <c r="H100" s="70">
        <v>0</v>
      </c>
      <c r="I100" s="70">
        <v>1500</v>
      </c>
      <c r="J100" s="70">
        <v>664.92</v>
      </c>
      <c r="K100" s="70">
        <v>0</v>
      </c>
      <c r="L100" s="70">
        <v>0</v>
      </c>
      <c r="M100" s="70">
        <v>664.92</v>
      </c>
      <c r="N100" s="70">
        <v>835.08</v>
      </c>
      <c r="O100" s="70">
        <v>0.55671999999999999</v>
      </c>
      <c r="P100" s="63">
        <v>2023</v>
      </c>
    </row>
    <row r="101" spans="1:16" hidden="1" x14ac:dyDescent="0.25">
      <c r="A101" s="62" t="s">
        <v>66</v>
      </c>
      <c r="B101" s="62" t="s">
        <v>461</v>
      </c>
      <c r="C101" s="62" t="s">
        <v>118</v>
      </c>
      <c r="D101" s="62" t="s">
        <v>117</v>
      </c>
      <c r="E101" s="62" t="s">
        <v>120</v>
      </c>
      <c r="F101" s="62" t="str">
        <f t="shared" si="2"/>
        <v>TAG001330 FAU Master Account Set: Budget Pool - INTRA-Fund Transfers Out</v>
      </c>
      <c r="G101" s="70">
        <v>3486.45</v>
      </c>
      <c r="H101" s="70">
        <v>0</v>
      </c>
      <c r="I101" s="70">
        <v>3486.45</v>
      </c>
      <c r="J101" s="70">
        <v>36473.21</v>
      </c>
      <c r="K101" s="70">
        <v>0</v>
      </c>
      <c r="L101" s="70">
        <v>0</v>
      </c>
      <c r="M101" s="70">
        <v>36473.21</v>
      </c>
      <c r="N101" s="70">
        <v>-32986.76</v>
      </c>
      <c r="O101" s="70">
        <v>-9.4614180000000001</v>
      </c>
      <c r="P101" s="63">
        <v>2023</v>
      </c>
    </row>
    <row r="102" spans="1:16" hidden="1" x14ac:dyDescent="0.25">
      <c r="A102" s="62" t="s">
        <v>66</v>
      </c>
      <c r="B102" s="62" t="s">
        <v>461</v>
      </c>
      <c r="C102" s="62" t="s">
        <v>118</v>
      </c>
      <c r="D102" s="62" t="s">
        <v>117</v>
      </c>
      <c r="E102" s="62" t="s">
        <v>116</v>
      </c>
      <c r="F102" s="62" t="str">
        <f t="shared" si="2"/>
        <v>TAG001330 FAU Master Account Set: Budget Pool - OPS</v>
      </c>
      <c r="G102" s="70">
        <v>123016</v>
      </c>
      <c r="H102" s="70">
        <v>0</v>
      </c>
      <c r="I102" s="70">
        <v>123016</v>
      </c>
      <c r="J102" s="70">
        <v>83307.27</v>
      </c>
      <c r="K102" s="70">
        <v>0</v>
      </c>
      <c r="L102" s="70">
        <v>0</v>
      </c>
      <c r="M102" s="70">
        <v>83307.27</v>
      </c>
      <c r="N102" s="70">
        <v>39708.730000000003</v>
      </c>
      <c r="O102" s="70">
        <v>0.322793</v>
      </c>
      <c r="P102" s="63">
        <v>2023</v>
      </c>
    </row>
    <row r="103" spans="1:16" hidden="1" x14ac:dyDescent="0.25">
      <c r="A103" s="62" t="s">
        <v>67</v>
      </c>
      <c r="B103" s="62" t="s">
        <v>460</v>
      </c>
      <c r="C103" s="62" t="s">
        <v>118</v>
      </c>
      <c r="D103" s="62" t="s">
        <v>117</v>
      </c>
      <c r="E103" s="62" t="s">
        <v>121</v>
      </c>
      <c r="F103" s="62" t="str">
        <f t="shared" si="2"/>
        <v>TAG001331 FAU Master Account Set: Budget Pool - Expense</v>
      </c>
      <c r="G103" s="70">
        <v>8000</v>
      </c>
      <c r="H103" s="70">
        <v>0</v>
      </c>
      <c r="I103" s="70">
        <v>8000</v>
      </c>
      <c r="J103" s="70">
        <v>7437.14</v>
      </c>
      <c r="K103" s="70">
        <v>0</v>
      </c>
      <c r="L103" s="70">
        <v>0</v>
      </c>
      <c r="M103" s="70">
        <v>7437.14</v>
      </c>
      <c r="N103" s="70">
        <v>562.86</v>
      </c>
      <c r="O103" s="70">
        <v>7.0358000000000004E-2</v>
      </c>
      <c r="P103" s="63">
        <v>2023</v>
      </c>
    </row>
    <row r="104" spans="1:16" hidden="1" x14ac:dyDescent="0.25">
      <c r="A104" s="62" t="s">
        <v>67</v>
      </c>
      <c r="B104" s="62" t="s">
        <v>460</v>
      </c>
      <c r="C104" s="62" t="s">
        <v>118</v>
      </c>
      <c r="D104" s="62" t="s">
        <v>117</v>
      </c>
      <c r="E104" s="62" t="s">
        <v>120</v>
      </c>
      <c r="F104" s="62" t="str">
        <f t="shared" si="2"/>
        <v>TAG001331 FAU Master Account Set: Budget Pool - INTRA-Fund Transfers Out</v>
      </c>
      <c r="G104" s="70">
        <v>224</v>
      </c>
      <c r="H104" s="70">
        <v>0</v>
      </c>
      <c r="I104" s="70">
        <v>224</v>
      </c>
      <c r="J104" s="70">
        <v>208.24</v>
      </c>
      <c r="K104" s="70">
        <v>0</v>
      </c>
      <c r="L104" s="70">
        <v>0</v>
      </c>
      <c r="M104" s="70">
        <v>208.24</v>
      </c>
      <c r="N104" s="70">
        <v>15.76</v>
      </c>
      <c r="O104" s="70">
        <v>7.0357000000000003E-2</v>
      </c>
      <c r="P104" s="63">
        <v>2023</v>
      </c>
    </row>
    <row r="105" spans="1:16" hidden="1" x14ac:dyDescent="0.25">
      <c r="A105" s="62" t="s">
        <v>68</v>
      </c>
      <c r="B105" s="62" t="s">
        <v>459</v>
      </c>
      <c r="C105" s="62" t="s">
        <v>118</v>
      </c>
      <c r="D105" s="62" t="s">
        <v>117</v>
      </c>
      <c r="E105" s="62" t="s">
        <v>121</v>
      </c>
      <c r="F105" s="62" t="str">
        <f t="shared" si="2"/>
        <v>TAG001332 FAU Master Account Set: Budget Pool - Expense</v>
      </c>
      <c r="G105" s="70">
        <v>32500</v>
      </c>
      <c r="H105" s="70">
        <v>0</v>
      </c>
      <c r="I105" s="70">
        <v>32500</v>
      </c>
      <c r="J105" s="70">
        <v>16150.42</v>
      </c>
      <c r="K105" s="70">
        <v>0</v>
      </c>
      <c r="L105" s="70">
        <v>0</v>
      </c>
      <c r="M105" s="70">
        <v>16150.42</v>
      </c>
      <c r="N105" s="70">
        <v>16349.58</v>
      </c>
      <c r="O105" s="70">
        <v>0.50306399999999996</v>
      </c>
      <c r="P105" s="63">
        <v>2023</v>
      </c>
    </row>
    <row r="106" spans="1:16" hidden="1" x14ac:dyDescent="0.25">
      <c r="A106" s="62" t="s">
        <v>68</v>
      </c>
      <c r="B106" s="62" t="s">
        <v>459</v>
      </c>
      <c r="C106" s="62" t="s">
        <v>118</v>
      </c>
      <c r="D106" s="62" t="s">
        <v>117</v>
      </c>
      <c r="E106" s="62" t="s">
        <v>120</v>
      </c>
      <c r="F106" s="62" t="str">
        <f t="shared" si="2"/>
        <v>TAG001332 FAU Master Account Set: Budget Pool - INTRA-Fund Transfers Out</v>
      </c>
      <c r="G106" s="70">
        <v>2770.26</v>
      </c>
      <c r="H106" s="70">
        <v>0</v>
      </c>
      <c r="I106" s="70">
        <v>2770.26</v>
      </c>
      <c r="J106" s="70">
        <v>18784.400000000001</v>
      </c>
      <c r="K106" s="70">
        <v>0</v>
      </c>
      <c r="L106" s="70">
        <v>0</v>
      </c>
      <c r="M106" s="70">
        <v>18784.400000000001</v>
      </c>
      <c r="N106" s="70">
        <v>-16014.14</v>
      </c>
      <c r="O106" s="70">
        <v>-5.780735</v>
      </c>
      <c r="P106" s="63">
        <v>2023</v>
      </c>
    </row>
    <row r="107" spans="1:16" hidden="1" x14ac:dyDescent="0.25">
      <c r="A107" s="62" t="s">
        <v>68</v>
      </c>
      <c r="B107" s="62" t="s">
        <v>459</v>
      </c>
      <c r="C107" s="62" t="s">
        <v>118</v>
      </c>
      <c r="D107" s="62" t="s">
        <v>117</v>
      </c>
      <c r="E107" s="62" t="s">
        <v>116</v>
      </c>
      <c r="F107" s="62" t="str">
        <f t="shared" si="2"/>
        <v>TAG001332 FAU Master Account Set: Budget Pool - OPS</v>
      </c>
      <c r="G107" s="70">
        <v>66438</v>
      </c>
      <c r="H107" s="70">
        <v>0</v>
      </c>
      <c r="I107" s="70">
        <v>66438</v>
      </c>
      <c r="J107" s="70">
        <v>42601.32</v>
      </c>
      <c r="K107" s="70">
        <v>0</v>
      </c>
      <c r="L107" s="70">
        <v>0</v>
      </c>
      <c r="M107" s="70">
        <v>42601.32</v>
      </c>
      <c r="N107" s="70">
        <v>23836.68</v>
      </c>
      <c r="O107" s="70">
        <v>0.35878100000000002</v>
      </c>
      <c r="P107" s="63">
        <v>2023</v>
      </c>
    </row>
    <row r="108" spans="1:16" hidden="1" x14ac:dyDescent="0.25">
      <c r="A108" s="62" t="s">
        <v>85</v>
      </c>
      <c r="B108" s="62" t="s">
        <v>458</v>
      </c>
      <c r="C108" s="62" t="s">
        <v>118</v>
      </c>
      <c r="D108" s="62" t="s">
        <v>117</v>
      </c>
      <c r="E108" s="62" t="s">
        <v>121</v>
      </c>
      <c r="F108" s="62" t="str">
        <f t="shared" si="2"/>
        <v>TAG001333 FAU Master Account Set: Budget Pool - Expense</v>
      </c>
      <c r="G108" s="70">
        <v>2300</v>
      </c>
      <c r="H108" s="70">
        <v>0</v>
      </c>
      <c r="I108" s="70">
        <v>2300</v>
      </c>
      <c r="J108" s="70">
        <v>978.4</v>
      </c>
      <c r="K108" s="70">
        <v>0</v>
      </c>
      <c r="L108" s="70">
        <v>-100</v>
      </c>
      <c r="M108" s="70">
        <v>878.4</v>
      </c>
      <c r="N108" s="70">
        <v>1421.6</v>
      </c>
      <c r="O108" s="70">
        <v>0.61808700000000005</v>
      </c>
      <c r="P108" s="63">
        <v>2023</v>
      </c>
    </row>
    <row r="109" spans="1:16" hidden="1" x14ac:dyDescent="0.25">
      <c r="A109" s="62" t="s">
        <v>85</v>
      </c>
      <c r="B109" s="62" t="s">
        <v>458</v>
      </c>
      <c r="C109" s="62" t="s">
        <v>118</v>
      </c>
      <c r="D109" s="62" t="s">
        <v>117</v>
      </c>
      <c r="E109" s="62" t="s">
        <v>120</v>
      </c>
      <c r="F109" s="62" t="str">
        <f t="shared" si="2"/>
        <v>TAG001333 FAU Master Account Set: Budget Pool - INTRA-Fund Transfers Out</v>
      </c>
      <c r="G109" s="70">
        <v>64.400000000000006</v>
      </c>
      <c r="H109" s="70">
        <v>0</v>
      </c>
      <c r="I109" s="70">
        <v>64.400000000000006</v>
      </c>
      <c r="J109" s="70">
        <v>27.4</v>
      </c>
      <c r="K109" s="70">
        <v>0</v>
      </c>
      <c r="L109" s="70">
        <v>0</v>
      </c>
      <c r="M109" s="70">
        <v>27.4</v>
      </c>
      <c r="N109" s="70">
        <v>37</v>
      </c>
      <c r="O109" s="70">
        <v>0.57453399999999999</v>
      </c>
      <c r="P109" s="63">
        <v>2023</v>
      </c>
    </row>
    <row r="110" spans="1:16" hidden="1" x14ac:dyDescent="0.25">
      <c r="A110" s="62" t="s">
        <v>69</v>
      </c>
      <c r="B110" s="62" t="s">
        <v>457</v>
      </c>
      <c r="C110" s="62" t="s">
        <v>118</v>
      </c>
      <c r="D110" s="62" t="s">
        <v>117</v>
      </c>
      <c r="E110" s="62" t="s">
        <v>121</v>
      </c>
      <c r="F110" s="62" t="str">
        <f t="shared" si="2"/>
        <v>TAG001334 FAU Master Account Set: Budget Pool - Expense</v>
      </c>
      <c r="G110" s="70">
        <v>25000</v>
      </c>
      <c r="H110" s="70">
        <v>0</v>
      </c>
      <c r="I110" s="70">
        <v>25000</v>
      </c>
      <c r="J110" s="70">
        <v>22154.11</v>
      </c>
      <c r="K110" s="70">
        <v>0</v>
      </c>
      <c r="L110" s="70">
        <v>0</v>
      </c>
      <c r="M110" s="70">
        <v>22154.11</v>
      </c>
      <c r="N110" s="70">
        <v>2845.89</v>
      </c>
      <c r="O110" s="70">
        <v>0.11383600000000001</v>
      </c>
      <c r="P110" s="63">
        <v>2023</v>
      </c>
    </row>
    <row r="111" spans="1:16" hidden="1" x14ac:dyDescent="0.25">
      <c r="A111" s="62" t="s">
        <v>69</v>
      </c>
      <c r="B111" s="62" t="s">
        <v>457</v>
      </c>
      <c r="C111" s="62" t="s">
        <v>118</v>
      </c>
      <c r="D111" s="62" t="s">
        <v>117</v>
      </c>
      <c r="E111" s="62" t="s">
        <v>120</v>
      </c>
      <c r="F111" s="62" t="str">
        <f t="shared" si="2"/>
        <v>TAG001334 FAU Master Account Set: Budget Pool - INTRA-Fund Transfers Out</v>
      </c>
      <c r="G111" s="70">
        <v>700</v>
      </c>
      <c r="H111" s="70">
        <v>0</v>
      </c>
      <c r="I111" s="70">
        <v>700</v>
      </c>
      <c r="J111" s="70">
        <v>620.30999999999995</v>
      </c>
      <c r="K111" s="70">
        <v>0</v>
      </c>
      <c r="L111" s="70">
        <v>0</v>
      </c>
      <c r="M111" s="70">
        <v>620.30999999999995</v>
      </c>
      <c r="N111" s="70">
        <v>79.69</v>
      </c>
      <c r="O111" s="70">
        <v>0.113843</v>
      </c>
      <c r="P111" s="63">
        <v>2023</v>
      </c>
    </row>
    <row r="112" spans="1:16" hidden="1" x14ac:dyDescent="0.25">
      <c r="A112" s="62" t="s">
        <v>70</v>
      </c>
      <c r="B112" s="62" t="s">
        <v>456</v>
      </c>
      <c r="C112" s="62" t="s">
        <v>118</v>
      </c>
      <c r="D112" s="62" t="s">
        <v>117</v>
      </c>
      <c r="E112" s="62" t="s">
        <v>121</v>
      </c>
      <c r="F112" s="62" t="str">
        <f t="shared" si="2"/>
        <v>TAG001336 FAU Master Account Set: Budget Pool - Expense</v>
      </c>
      <c r="G112" s="70">
        <v>174000</v>
      </c>
      <c r="H112" s="70">
        <v>-1500</v>
      </c>
      <c r="I112" s="70">
        <v>172500</v>
      </c>
      <c r="J112" s="70">
        <v>143513.07999999999</v>
      </c>
      <c r="K112" s="70">
        <v>6388.83</v>
      </c>
      <c r="L112" s="70">
        <v>0</v>
      </c>
      <c r="M112" s="70">
        <v>149901.91</v>
      </c>
      <c r="N112" s="70">
        <v>22598.09</v>
      </c>
      <c r="O112" s="70">
        <v>0.13100300000000001</v>
      </c>
      <c r="P112" s="63">
        <v>2023</v>
      </c>
    </row>
    <row r="113" spans="1:16" hidden="1" x14ac:dyDescent="0.25">
      <c r="A113" s="62" t="s">
        <v>70</v>
      </c>
      <c r="B113" s="62" t="s">
        <v>456</v>
      </c>
      <c r="C113" s="62" t="s">
        <v>118</v>
      </c>
      <c r="D113" s="62" t="s">
        <v>117</v>
      </c>
      <c r="E113" s="62" t="s">
        <v>120</v>
      </c>
      <c r="F113" s="62" t="str">
        <f t="shared" si="2"/>
        <v>TAG001336 FAU Master Account Set: Budget Pool - INTRA-Fund Transfers Out</v>
      </c>
      <c r="G113" s="70">
        <v>4872</v>
      </c>
      <c r="H113" s="70">
        <v>0</v>
      </c>
      <c r="I113" s="70">
        <v>4872</v>
      </c>
      <c r="J113" s="70">
        <v>4060.38</v>
      </c>
      <c r="K113" s="70">
        <v>0</v>
      </c>
      <c r="L113" s="70">
        <v>0</v>
      </c>
      <c r="M113" s="70">
        <v>4060.38</v>
      </c>
      <c r="N113" s="70">
        <v>811.62</v>
      </c>
      <c r="O113" s="70">
        <v>0.16658899999999999</v>
      </c>
      <c r="P113" s="63">
        <v>2023</v>
      </c>
    </row>
    <row r="114" spans="1:16" hidden="1" x14ac:dyDescent="0.25">
      <c r="A114" s="62" t="s">
        <v>70</v>
      </c>
      <c r="B114" s="62" t="s">
        <v>456</v>
      </c>
      <c r="C114" s="62" t="s">
        <v>118</v>
      </c>
      <c r="D114" s="62" t="s">
        <v>117</v>
      </c>
      <c r="E114" s="62" t="s">
        <v>116</v>
      </c>
      <c r="F114" s="62" t="str">
        <f t="shared" si="2"/>
        <v>TAG001336 FAU Master Account Set: Budget Pool - OPS</v>
      </c>
      <c r="G114" s="70">
        <v>0</v>
      </c>
      <c r="H114" s="70">
        <v>0</v>
      </c>
      <c r="I114" s="70">
        <v>0</v>
      </c>
      <c r="J114" s="70">
        <v>1500</v>
      </c>
      <c r="K114" s="70">
        <v>0</v>
      </c>
      <c r="L114" s="70">
        <v>0</v>
      </c>
      <c r="M114" s="70">
        <v>1500</v>
      </c>
      <c r="N114" s="70">
        <v>-1500</v>
      </c>
      <c r="O114" s="70">
        <v>0</v>
      </c>
      <c r="P114" s="63">
        <v>2023</v>
      </c>
    </row>
    <row r="115" spans="1:16" hidden="1" x14ac:dyDescent="0.25">
      <c r="A115" s="62" t="s">
        <v>70</v>
      </c>
      <c r="B115" s="62" t="s">
        <v>456</v>
      </c>
      <c r="C115" s="62" t="s">
        <v>118</v>
      </c>
      <c r="D115" s="62" t="s">
        <v>117</v>
      </c>
      <c r="E115" s="62" t="s">
        <v>125</v>
      </c>
      <c r="F115" s="62" t="str">
        <f t="shared" si="2"/>
        <v>TAG001336 FAU Master Account Set: Budget Pool - Salaries &amp; Benefits (AMP, SP, Faculty)</v>
      </c>
      <c r="G115" s="70">
        <v>0</v>
      </c>
      <c r="H115" s="70">
        <v>1500</v>
      </c>
      <c r="I115" s="70">
        <v>1500</v>
      </c>
      <c r="J115" s="70">
        <v>0</v>
      </c>
      <c r="K115" s="70">
        <v>0</v>
      </c>
      <c r="L115" s="70">
        <v>0</v>
      </c>
      <c r="M115" s="70">
        <v>0</v>
      </c>
      <c r="N115" s="70">
        <v>1500</v>
      </c>
      <c r="O115" s="70">
        <v>1</v>
      </c>
      <c r="P115" s="63">
        <v>2023</v>
      </c>
    </row>
    <row r="116" spans="1:16" hidden="1" x14ac:dyDescent="0.25">
      <c r="A116" s="62" t="s">
        <v>86</v>
      </c>
      <c r="B116" s="62" t="s">
        <v>455</v>
      </c>
      <c r="C116" s="62" t="s">
        <v>118</v>
      </c>
      <c r="D116" s="62" t="s">
        <v>117</v>
      </c>
      <c r="E116" s="62" t="s">
        <v>121</v>
      </c>
      <c r="F116" s="62" t="str">
        <f t="shared" si="2"/>
        <v>TAG001337 FAU Master Account Set: Budget Pool - Expense</v>
      </c>
      <c r="G116" s="70">
        <v>4159</v>
      </c>
      <c r="H116" s="70">
        <v>-3643.28</v>
      </c>
      <c r="I116" s="70">
        <v>515.72</v>
      </c>
      <c r="J116" s="70">
        <v>492.77</v>
      </c>
      <c r="K116" s="70">
        <v>0</v>
      </c>
      <c r="L116" s="70">
        <v>0</v>
      </c>
      <c r="M116" s="70">
        <v>492.77</v>
      </c>
      <c r="N116" s="70">
        <v>22.95</v>
      </c>
      <c r="O116" s="70">
        <v>4.4500999999999999E-2</v>
      </c>
      <c r="P116" s="63">
        <v>2023</v>
      </c>
    </row>
    <row r="117" spans="1:16" hidden="1" x14ac:dyDescent="0.25">
      <c r="A117" s="62" t="s">
        <v>86</v>
      </c>
      <c r="B117" s="62" t="s">
        <v>455</v>
      </c>
      <c r="C117" s="62" t="s">
        <v>118</v>
      </c>
      <c r="D117" s="62" t="s">
        <v>117</v>
      </c>
      <c r="E117" s="62" t="s">
        <v>120</v>
      </c>
      <c r="F117" s="62" t="str">
        <f t="shared" si="2"/>
        <v>TAG001337 FAU Master Account Set: Budget Pool - INTRA-Fund Transfers Out</v>
      </c>
      <c r="G117" s="70">
        <v>116.45</v>
      </c>
      <c r="H117" s="70">
        <v>0</v>
      </c>
      <c r="I117" s="70">
        <v>116.45</v>
      </c>
      <c r="J117" s="70">
        <v>13.8</v>
      </c>
      <c r="K117" s="70">
        <v>0</v>
      </c>
      <c r="L117" s="70">
        <v>0</v>
      </c>
      <c r="M117" s="70">
        <v>13.8</v>
      </c>
      <c r="N117" s="70">
        <v>102.65</v>
      </c>
      <c r="O117" s="70">
        <v>0.881494</v>
      </c>
      <c r="P117" s="63">
        <v>2023</v>
      </c>
    </row>
    <row r="118" spans="1:16" hidden="1" x14ac:dyDescent="0.25">
      <c r="A118" s="62" t="s">
        <v>71</v>
      </c>
      <c r="B118" s="62" t="s">
        <v>454</v>
      </c>
      <c r="C118" s="62" t="s">
        <v>118</v>
      </c>
      <c r="D118" s="62" t="s">
        <v>117</v>
      </c>
      <c r="E118" s="62" t="s">
        <v>121</v>
      </c>
      <c r="F118" s="62" t="str">
        <f t="shared" si="2"/>
        <v>TAG001339 FAU Master Account Set: Budget Pool - Expense</v>
      </c>
      <c r="G118" s="70">
        <v>98608.38</v>
      </c>
      <c r="H118" s="70">
        <v>-58000</v>
      </c>
      <c r="I118" s="70">
        <v>40608.379999999997</v>
      </c>
      <c r="J118" s="70">
        <v>12347.76</v>
      </c>
      <c r="K118" s="70">
        <v>0</v>
      </c>
      <c r="L118" s="70">
        <v>0</v>
      </c>
      <c r="M118" s="70">
        <v>12347.76</v>
      </c>
      <c r="N118" s="70">
        <v>28260.62</v>
      </c>
      <c r="O118" s="70">
        <v>0.69593099999999997</v>
      </c>
      <c r="P118" s="63">
        <v>2023</v>
      </c>
    </row>
    <row r="119" spans="1:16" hidden="1" x14ac:dyDescent="0.25">
      <c r="A119" s="62" t="s">
        <v>71</v>
      </c>
      <c r="B119" s="62" t="s">
        <v>454</v>
      </c>
      <c r="C119" s="62" t="s">
        <v>118</v>
      </c>
      <c r="D119" s="62" t="s">
        <v>117</v>
      </c>
      <c r="E119" s="62" t="s">
        <v>120</v>
      </c>
      <c r="F119" s="62" t="str">
        <f t="shared" si="2"/>
        <v>TAG001339 FAU Master Account Set: Budget Pool - INTRA-Fund Transfers Out</v>
      </c>
      <c r="G119" s="70">
        <v>2761.03</v>
      </c>
      <c r="H119" s="70">
        <v>-1618.28</v>
      </c>
      <c r="I119" s="70">
        <v>1142.75</v>
      </c>
      <c r="J119" s="70">
        <v>9135.14</v>
      </c>
      <c r="K119" s="70">
        <v>0</v>
      </c>
      <c r="L119" s="70">
        <v>0</v>
      </c>
      <c r="M119" s="70">
        <v>9135.14</v>
      </c>
      <c r="N119" s="70">
        <v>-7992.39</v>
      </c>
      <c r="O119" s="70">
        <v>-6.9939970000000002</v>
      </c>
      <c r="P119" s="63">
        <v>2023</v>
      </c>
    </row>
    <row r="120" spans="1:16" hidden="1" x14ac:dyDescent="0.25">
      <c r="A120" s="62" t="s">
        <v>72</v>
      </c>
      <c r="B120" s="62" t="s">
        <v>453</v>
      </c>
      <c r="C120" s="62" t="s">
        <v>118</v>
      </c>
      <c r="D120" s="62" t="s">
        <v>117</v>
      </c>
      <c r="E120" s="62" t="s">
        <v>121</v>
      </c>
      <c r="F120" s="62" t="str">
        <f t="shared" si="2"/>
        <v>TAG001341 FAU Master Account Set: Budget Pool - Expense</v>
      </c>
      <c r="G120" s="70">
        <v>23500</v>
      </c>
      <c r="H120" s="70">
        <v>-660</v>
      </c>
      <c r="I120" s="70">
        <v>22840</v>
      </c>
      <c r="J120" s="70">
        <v>19448.009999999998</v>
      </c>
      <c r="K120" s="70">
        <v>0</v>
      </c>
      <c r="L120" s="70">
        <v>0</v>
      </c>
      <c r="M120" s="70">
        <v>19448.009999999998</v>
      </c>
      <c r="N120" s="70">
        <v>3391.99</v>
      </c>
      <c r="O120" s="70">
        <v>0.148511</v>
      </c>
      <c r="P120" s="63">
        <v>2023</v>
      </c>
    </row>
    <row r="121" spans="1:16" hidden="1" x14ac:dyDescent="0.25">
      <c r="A121" s="62" t="s">
        <v>72</v>
      </c>
      <c r="B121" s="62" t="s">
        <v>453</v>
      </c>
      <c r="C121" s="62" t="s">
        <v>118</v>
      </c>
      <c r="D121" s="62" t="s">
        <v>117</v>
      </c>
      <c r="E121" s="62" t="s">
        <v>120</v>
      </c>
      <c r="F121" s="62" t="str">
        <f t="shared" si="2"/>
        <v>TAG001341 FAU Master Account Set: Budget Pool - INTRA-Fund Transfers Out</v>
      </c>
      <c r="G121" s="70">
        <v>842.8</v>
      </c>
      <c r="H121" s="70">
        <v>0</v>
      </c>
      <c r="I121" s="70">
        <v>842.8</v>
      </c>
      <c r="J121" s="70">
        <v>747.82</v>
      </c>
      <c r="K121" s="70">
        <v>0</v>
      </c>
      <c r="L121" s="70">
        <v>0</v>
      </c>
      <c r="M121" s="70">
        <v>747.82</v>
      </c>
      <c r="N121" s="70">
        <v>94.98</v>
      </c>
      <c r="O121" s="70">
        <v>0.112696</v>
      </c>
      <c r="P121" s="63">
        <v>2023</v>
      </c>
    </row>
    <row r="122" spans="1:16" hidden="1" x14ac:dyDescent="0.25">
      <c r="A122" s="62" t="s">
        <v>72</v>
      </c>
      <c r="B122" s="62" t="s">
        <v>453</v>
      </c>
      <c r="C122" s="62" t="s">
        <v>118</v>
      </c>
      <c r="D122" s="62" t="s">
        <v>117</v>
      </c>
      <c r="E122" s="62" t="s">
        <v>116</v>
      </c>
      <c r="F122" s="62" t="str">
        <f t="shared" si="2"/>
        <v>TAG001341 FAU Master Account Set: Budget Pool - OPS</v>
      </c>
      <c r="G122" s="70">
        <v>6600</v>
      </c>
      <c r="H122" s="70">
        <v>660</v>
      </c>
      <c r="I122" s="70">
        <v>7260</v>
      </c>
      <c r="J122" s="70">
        <v>7260</v>
      </c>
      <c r="K122" s="70">
        <v>0</v>
      </c>
      <c r="L122" s="70">
        <v>0</v>
      </c>
      <c r="M122" s="70">
        <v>7260</v>
      </c>
      <c r="N122" s="70">
        <v>0</v>
      </c>
      <c r="O122" s="70">
        <v>0</v>
      </c>
      <c r="P122" s="63">
        <v>2023</v>
      </c>
    </row>
    <row r="123" spans="1:16" hidden="1" x14ac:dyDescent="0.25">
      <c r="A123" s="62" t="s">
        <v>73</v>
      </c>
      <c r="B123" s="62" t="s">
        <v>452</v>
      </c>
      <c r="C123" s="62" t="s">
        <v>118</v>
      </c>
      <c r="D123" s="62" t="s">
        <v>117</v>
      </c>
      <c r="E123" s="62" t="s">
        <v>121</v>
      </c>
      <c r="F123" s="62" t="str">
        <f t="shared" si="2"/>
        <v>TAG001342 FAU Master Account Set: Budget Pool - Expense</v>
      </c>
      <c r="G123" s="70">
        <v>107508</v>
      </c>
      <c r="H123" s="70">
        <v>0</v>
      </c>
      <c r="I123" s="70">
        <v>107508</v>
      </c>
      <c r="J123" s="70">
        <v>89533.51</v>
      </c>
      <c r="K123" s="70">
        <v>0</v>
      </c>
      <c r="L123" s="70">
        <v>0</v>
      </c>
      <c r="M123" s="70">
        <v>89533.51</v>
      </c>
      <c r="N123" s="70">
        <v>17974.490000000002</v>
      </c>
      <c r="O123" s="70">
        <v>0.16719200000000001</v>
      </c>
      <c r="P123" s="63">
        <v>2023</v>
      </c>
    </row>
    <row r="124" spans="1:16" hidden="1" x14ac:dyDescent="0.25">
      <c r="A124" s="62" t="s">
        <v>73</v>
      </c>
      <c r="B124" s="62" t="s">
        <v>452</v>
      </c>
      <c r="C124" s="62" t="s">
        <v>118</v>
      </c>
      <c r="D124" s="62" t="s">
        <v>117</v>
      </c>
      <c r="E124" s="62" t="s">
        <v>120</v>
      </c>
      <c r="F124" s="62" t="str">
        <f t="shared" si="2"/>
        <v>TAG001342 FAU Master Account Set: Budget Pool - INTRA-Fund Transfers Out</v>
      </c>
      <c r="G124" s="70">
        <v>3854.14</v>
      </c>
      <c r="H124" s="70">
        <v>0</v>
      </c>
      <c r="I124" s="70">
        <v>3854.14</v>
      </c>
      <c r="J124" s="70">
        <v>3192.22</v>
      </c>
      <c r="K124" s="70">
        <v>0</v>
      </c>
      <c r="L124" s="70">
        <v>0</v>
      </c>
      <c r="M124" s="70">
        <v>3192.22</v>
      </c>
      <c r="N124" s="70">
        <v>661.92</v>
      </c>
      <c r="O124" s="70">
        <v>0.17174300000000001</v>
      </c>
      <c r="P124" s="63">
        <v>2023</v>
      </c>
    </row>
    <row r="125" spans="1:16" hidden="1" x14ac:dyDescent="0.25">
      <c r="A125" s="62" t="s">
        <v>73</v>
      </c>
      <c r="B125" s="62" t="s">
        <v>452</v>
      </c>
      <c r="C125" s="62" t="s">
        <v>118</v>
      </c>
      <c r="D125" s="62" t="s">
        <v>117</v>
      </c>
      <c r="E125" s="62" t="s">
        <v>116</v>
      </c>
      <c r="F125" s="62" t="str">
        <f t="shared" si="2"/>
        <v>TAG001342 FAU Master Account Set: Budget Pool - OPS</v>
      </c>
      <c r="G125" s="70">
        <v>30140</v>
      </c>
      <c r="H125" s="70">
        <v>0</v>
      </c>
      <c r="I125" s="70">
        <v>30140</v>
      </c>
      <c r="J125" s="70">
        <v>24474.27</v>
      </c>
      <c r="K125" s="70">
        <v>0</v>
      </c>
      <c r="L125" s="70">
        <v>0</v>
      </c>
      <c r="M125" s="70">
        <v>24474.27</v>
      </c>
      <c r="N125" s="70">
        <v>5665.73</v>
      </c>
      <c r="O125" s="70">
        <v>0.18798000000000001</v>
      </c>
      <c r="P125" s="63">
        <v>2023</v>
      </c>
    </row>
    <row r="126" spans="1:16" hidden="1" x14ac:dyDescent="0.25">
      <c r="A126" s="62" t="s">
        <v>87</v>
      </c>
      <c r="B126" s="62" t="s">
        <v>451</v>
      </c>
      <c r="C126" s="62" t="s">
        <v>118</v>
      </c>
      <c r="D126" s="62" t="s">
        <v>117</v>
      </c>
      <c r="E126" s="62" t="s">
        <v>121</v>
      </c>
      <c r="F126" s="62" t="str">
        <f t="shared" si="2"/>
        <v>TAG001343 FAU Master Account Set: Budget Pool - Expense</v>
      </c>
      <c r="G126" s="70">
        <v>42575</v>
      </c>
      <c r="H126" s="70">
        <v>-120</v>
      </c>
      <c r="I126" s="70">
        <v>42455</v>
      </c>
      <c r="J126" s="70">
        <v>24832.9</v>
      </c>
      <c r="K126" s="70">
        <v>0</v>
      </c>
      <c r="L126" s="70">
        <v>0</v>
      </c>
      <c r="M126" s="70">
        <v>24832.9</v>
      </c>
      <c r="N126" s="70">
        <v>17622.099999999999</v>
      </c>
      <c r="O126" s="70">
        <v>0.41507699999999997</v>
      </c>
      <c r="P126" s="63">
        <v>2023</v>
      </c>
    </row>
    <row r="127" spans="1:16" hidden="1" x14ac:dyDescent="0.25">
      <c r="A127" s="62" t="s">
        <v>87</v>
      </c>
      <c r="B127" s="62" t="s">
        <v>451</v>
      </c>
      <c r="C127" s="62" t="s">
        <v>118</v>
      </c>
      <c r="D127" s="62" t="s">
        <v>117</v>
      </c>
      <c r="E127" s="62" t="s">
        <v>120</v>
      </c>
      <c r="F127" s="62" t="str">
        <f t="shared" si="2"/>
        <v>TAG001343 FAU Master Account Set: Budget Pool - INTRA-Fund Transfers Out</v>
      </c>
      <c r="G127" s="70">
        <v>1192.0999999999999</v>
      </c>
      <c r="H127" s="70">
        <v>0</v>
      </c>
      <c r="I127" s="70">
        <v>1192.0999999999999</v>
      </c>
      <c r="J127" s="70">
        <v>695.32</v>
      </c>
      <c r="K127" s="70">
        <v>0</v>
      </c>
      <c r="L127" s="70">
        <v>0</v>
      </c>
      <c r="M127" s="70">
        <v>695.32</v>
      </c>
      <c r="N127" s="70">
        <v>496.78</v>
      </c>
      <c r="O127" s="70">
        <v>0.41672700000000001</v>
      </c>
      <c r="P127" s="63">
        <v>2023</v>
      </c>
    </row>
    <row r="128" spans="1:16" hidden="1" x14ac:dyDescent="0.25">
      <c r="A128" s="62" t="s">
        <v>96</v>
      </c>
      <c r="B128" s="62" t="s">
        <v>450</v>
      </c>
      <c r="C128" s="62" t="s">
        <v>761</v>
      </c>
      <c r="D128" s="62" t="s">
        <v>117</v>
      </c>
      <c r="E128" s="62" t="s">
        <v>121</v>
      </c>
      <c r="F128" s="62" t="str">
        <f t="shared" si="2"/>
        <v>TAG001344 FAU Master Account Set: Budget Pool - Expense</v>
      </c>
      <c r="G128" s="70">
        <v>0</v>
      </c>
      <c r="H128" s="70">
        <v>0</v>
      </c>
      <c r="I128" s="70">
        <v>0</v>
      </c>
      <c r="J128" s="70">
        <v>0</v>
      </c>
      <c r="K128" s="70">
        <v>0</v>
      </c>
      <c r="L128" s="70">
        <v>0</v>
      </c>
      <c r="M128" s="70">
        <v>0</v>
      </c>
      <c r="N128" s="70">
        <v>0</v>
      </c>
      <c r="O128" s="70">
        <v>0</v>
      </c>
      <c r="P128" s="63">
        <v>2023</v>
      </c>
    </row>
    <row r="129" spans="1:16" hidden="1" x14ac:dyDescent="0.25">
      <c r="A129" s="62" t="s">
        <v>96</v>
      </c>
      <c r="B129" s="62" t="s">
        <v>450</v>
      </c>
      <c r="C129" s="62" t="s">
        <v>118</v>
      </c>
      <c r="D129" s="62" t="s">
        <v>117</v>
      </c>
      <c r="E129" s="62" t="s">
        <v>121</v>
      </c>
      <c r="F129" s="62" t="str">
        <f t="shared" si="2"/>
        <v>TAG001344 FAU Master Account Set: Budget Pool - Expense</v>
      </c>
      <c r="G129" s="70">
        <v>7629</v>
      </c>
      <c r="H129" s="70">
        <v>0</v>
      </c>
      <c r="I129" s="70">
        <v>7629</v>
      </c>
      <c r="J129" s="70">
        <v>5922.4</v>
      </c>
      <c r="K129" s="70">
        <v>0</v>
      </c>
      <c r="L129" s="70">
        <v>0</v>
      </c>
      <c r="M129" s="70">
        <v>5922.4</v>
      </c>
      <c r="N129" s="70">
        <v>1706.6</v>
      </c>
      <c r="O129" s="70">
        <v>0.22369900000000001</v>
      </c>
      <c r="P129" s="63">
        <v>2023</v>
      </c>
    </row>
    <row r="130" spans="1:16" hidden="1" x14ac:dyDescent="0.25">
      <c r="A130" s="62" t="s">
        <v>96</v>
      </c>
      <c r="B130" s="62" t="s">
        <v>450</v>
      </c>
      <c r="C130" s="62" t="s">
        <v>118</v>
      </c>
      <c r="D130" s="62" t="s">
        <v>117</v>
      </c>
      <c r="E130" s="62" t="s">
        <v>120</v>
      </c>
      <c r="F130" s="62" t="str">
        <f t="shared" si="2"/>
        <v>TAG001344 FAU Master Account Set: Budget Pool - INTRA-Fund Transfers Out</v>
      </c>
      <c r="G130" s="70">
        <v>1673.67</v>
      </c>
      <c r="H130" s="70">
        <v>0</v>
      </c>
      <c r="I130" s="70">
        <v>1673.67</v>
      </c>
      <c r="J130" s="70">
        <v>10154.16</v>
      </c>
      <c r="K130" s="70">
        <v>0</v>
      </c>
      <c r="L130" s="70">
        <v>0</v>
      </c>
      <c r="M130" s="70">
        <v>10154.16</v>
      </c>
      <c r="N130" s="70">
        <v>-8480.49</v>
      </c>
      <c r="O130" s="70">
        <v>-5.0670019999999996</v>
      </c>
      <c r="P130" s="63">
        <v>2023</v>
      </c>
    </row>
    <row r="131" spans="1:16" hidden="1" x14ac:dyDescent="0.25">
      <c r="A131" s="62" t="s">
        <v>96</v>
      </c>
      <c r="B131" s="62" t="s">
        <v>450</v>
      </c>
      <c r="C131" s="62" t="s">
        <v>118</v>
      </c>
      <c r="D131" s="62" t="s">
        <v>117</v>
      </c>
      <c r="E131" s="62" t="s">
        <v>116</v>
      </c>
      <c r="F131" s="62" t="str">
        <f t="shared" ref="F131:F194" si="3">_xlfn.CONCAT(A131," ",E131)</f>
        <v>TAG001344 FAU Master Account Set: Budget Pool - OPS</v>
      </c>
      <c r="G131" s="70">
        <v>52145</v>
      </c>
      <c r="H131" s="70">
        <v>0</v>
      </c>
      <c r="I131" s="70">
        <v>52145</v>
      </c>
      <c r="J131" s="70">
        <v>37123.629999999997</v>
      </c>
      <c r="K131" s="70">
        <v>0</v>
      </c>
      <c r="L131" s="70">
        <v>0</v>
      </c>
      <c r="M131" s="70">
        <v>37123.629999999997</v>
      </c>
      <c r="N131" s="70">
        <v>15021.37</v>
      </c>
      <c r="O131" s="70">
        <v>0.28806900000000002</v>
      </c>
      <c r="P131" s="63">
        <v>2023</v>
      </c>
    </row>
    <row r="132" spans="1:16" hidden="1" x14ac:dyDescent="0.25">
      <c r="A132" s="62" t="s">
        <v>74</v>
      </c>
      <c r="B132" s="62" t="s">
        <v>449</v>
      </c>
      <c r="C132" s="62" t="s">
        <v>118</v>
      </c>
      <c r="D132" s="62" t="s">
        <v>117</v>
      </c>
      <c r="E132" s="62" t="s">
        <v>121</v>
      </c>
      <c r="F132" s="62" t="str">
        <f t="shared" si="3"/>
        <v>TAG001345 FAU Master Account Set: Budget Pool - Expense</v>
      </c>
      <c r="G132" s="70">
        <v>20000</v>
      </c>
      <c r="H132" s="70">
        <v>120</v>
      </c>
      <c r="I132" s="70">
        <v>20120</v>
      </c>
      <c r="J132" s="70">
        <v>18523.66</v>
      </c>
      <c r="K132" s="70">
        <v>0</v>
      </c>
      <c r="L132" s="70">
        <v>0</v>
      </c>
      <c r="M132" s="70">
        <v>18523.66</v>
      </c>
      <c r="N132" s="70">
        <v>1596.34</v>
      </c>
      <c r="O132" s="70">
        <v>7.9340999999999995E-2</v>
      </c>
      <c r="P132" s="63">
        <v>2023</v>
      </c>
    </row>
    <row r="133" spans="1:16" hidden="1" x14ac:dyDescent="0.25">
      <c r="A133" s="62" t="s">
        <v>74</v>
      </c>
      <c r="B133" s="62" t="s">
        <v>449</v>
      </c>
      <c r="C133" s="62" t="s">
        <v>118</v>
      </c>
      <c r="D133" s="62" t="s">
        <v>117</v>
      </c>
      <c r="E133" s="62" t="s">
        <v>120</v>
      </c>
      <c r="F133" s="62" t="str">
        <f t="shared" si="3"/>
        <v>TAG001345 FAU Master Account Set: Budget Pool - INTRA-Fund Transfers Out</v>
      </c>
      <c r="G133" s="70">
        <v>560</v>
      </c>
      <c r="H133" s="70">
        <v>0</v>
      </c>
      <c r="I133" s="70">
        <v>560</v>
      </c>
      <c r="J133" s="70">
        <v>518.65</v>
      </c>
      <c r="K133" s="70">
        <v>0</v>
      </c>
      <c r="L133" s="70">
        <v>0</v>
      </c>
      <c r="M133" s="70">
        <v>518.65</v>
      </c>
      <c r="N133" s="70">
        <v>41.35</v>
      </c>
      <c r="O133" s="70">
        <v>7.3839000000000002E-2</v>
      </c>
      <c r="P133" s="63">
        <v>2023</v>
      </c>
    </row>
    <row r="134" spans="1:16" hidden="1" x14ac:dyDescent="0.25">
      <c r="A134" s="62" t="s">
        <v>223</v>
      </c>
      <c r="B134" s="62" t="s">
        <v>448</v>
      </c>
      <c r="C134" s="62" t="s">
        <v>740</v>
      </c>
      <c r="D134" s="62" t="s">
        <v>117</v>
      </c>
      <c r="E134" s="62" t="s">
        <v>121</v>
      </c>
      <c r="F134" s="62" t="str">
        <f t="shared" si="3"/>
        <v>TAG001347 FAU Master Account Set: Budget Pool - Expense</v>
      </c>
      <c r="G134" s="70">
        <v>0</v>
      </c>
      <c r="H134" s="70">
        <v>848040</v>
      </c>
      <c r="I134" s="70">
        <v>848040</v>
      </c>
      <c r="J134" s="70">
        <v>0</v>
      </c>
      <c r="K134" s="70">
        <v>0</v>
      </c>
      <c r="L134" s="70">
        <v>0</v>
      </c>
      <c r="M134" s="70">
        <v>0</v>
      </c>
      <c r="N134" s="70">
        <v>848040</v>
      </c>
      <c r="O134" s="70">
        <v>1</v>
      </c>
      <c r="P134" s="63">
        <v>2023</v>
      </c>
    </row>
    <row r="135" spans="1:16" hidden="1" x14ac:dyDescent="0.25">
      <c r="A135" s="62" t="s">
        <v>223</v>
      </c>
      <c r="B135" s="62" t="s">
        <v>448</v>
      </c>
      <c r="C135" s="62" t="s">
        <v>118</v>
      </c>
      <c r="D135" s="62" t="s">
        <v>117</v>
      </c>
      <c r="E135" s="62" t="s">
        <v>121</v>
      </c>
      <c r="F135" s="62" t="str">
        <f t="shared" si="3"/>
        <v>TAG001347 FAU Master Account Set: Budget Pool - Expense</v>
      </c>
      <c r="G135" s="70">
        <v>1422000</v>
      </c>
      <c r="H135" s="70">
        <v>-848040</v>
      </c>
      <c r="I135" s="70">
        <v>573960</v>
      </c>
      <c r="J135" s="70">
        <v>455893.16</v>
      </c>
      <c r="K135" s="70">
        <v>0</v>
      </c>
      <c r="L135" s="70">
        <v>0</v>
      </c>
      <c r="M135" s="70">
        <v>455893.16</v>
      </c>
      <c r="N135" s="70">
        <v>118066.84</v>
      </c>
      <c r="O135" s="70">
        <v>0.205706</v>
      </c>
      <c r="P135" s="63">
        <v>2023</v>
      </c>
    </row>
    <row r="136" spans="1:16" hidden="1" x14ac:dyDescent="0.25">
      <c r="A136" s="62" t="s">
        <v>223</v>
      </c>
      <c r="B136" s="62" t="s">
        <v>448</v>
      </c>
      <c r="C136" s="62" t="s">
        <v>118</v>
      </c>
      <c r="D136" s="62" t="s">
        <v>117</v>
      </c>
      <c r="E136" s="62" t="s">
        <v>120</v>
      </c>
      <c r="F136" s="62" t="str">
        <f t="shared" si="3"/>
        <v>TAG001347 FAU Master Account Set: Budget Pool - INTRA-Fund Transfers Out</v>
      </c>
      <c r="G136" s="70">
        <v>85700</v>
      </c>
      <c r="H136" s="70">
        <v>0</v>
      </c>
      <c r="I136" s="70">
        <v>85700</v>
      </c>
      <c r="J136" s="70">
        <v>43114.9</v>
      </c>
      <c r="K136" s="70">
        <v>0</v>
      </c>
      <c r="L136" s="70">
        <v>0</v>
      </c>
      <c r="M136" s="70">
        <v>43114.9</v>
      </c>
      <c r="N136" s="70">
        <v>42585.1</v>
      </c>
      <c r="O136" s="70">
        <v>0.49690899999999999</v>
      </c>
      <c r="P136" s="63">
        <v>2023</v>
      </c>
    </row>
    <row r="137" spans="1:16" hidden="1" x14ac:dyDescent="0.25">
      <c r="A137" s="62" t="s">
        <v>34</v>
      </c>
      <c r="B137" s="62" t="s">
        <v>447</v>
      </c>
      <c r="C137" s="62" t="s">
        <v>118</v>
      </c>
      <c r="D137" s="62" t="s">
        <v>117</v>
      </c>
      <c r="E137" s="62" t="s">
        <v>121</v>
      </c>
      <c r="F137" s="62" t="str">
        <f t="shared" si="3"/>
        <v>TAG001488 FAU Master Account Set: Budget Pool - Expense</v>
      </c>
      <c r="G137" s="70">
        <v>73349</v>
      </c>
      <c r="H137" s="70">
        <v>0</v>
      </c>
      <c r="I137" s="70">
        <v>73349</v>
      </c>
      <c r="J137" s="70">
        <v>27135.52</v>
      </c>
      <c r="K137" s="70">
        <v>0</v>
      </c>
      <c r="L137" s="70">
        <v>0</v>
      </c>
      <c r="M137" s="70">
        <v>27135.52</v>
      </c>
      <c r="N137" s="70">
        <v>46213.48</v>
      </c>
      <c r="O137" s="70">
        <v>0.63004899999999997</v>
      </c>
      <c r="P137" s="63">
        <v>2023</v>
      </c>
    </row>
    <row r="138" spans="1:16" hidden="1" x14ac:dyDescent="0.25">
      <c r="A138" s="62" t="s">
        <v>34</v>
      </c>
      <c r="B138" s="62" t="s">
        <v>447</v>
      </c>
      <c r="C138" s="62" t="s">
        <v>118</v>
      </c>
      <c r="D138" s="62" t="s">
        <v>117</v>
      </c>
      <c r="E138" s="62" t="s">
        <v>120</v>
      </c>
      <c r="F138" s="62" t="str">
        <f t="shared" si="3"/>
        <v>TAG001488 FAU Master Account Set: Budget Pool - INTRA-Fund Transfers Out</v>
      </c>
      <c r="G138" s="70">
        <v>2053.77</v>
      </c>
      <c r="H138" s="70">
        <v>0</v>
      </c>
      <c r="I138" s="70">
        <v>2053.77</v>
      </c>
      <c r="J138" s="70">
        <v>759.77</v>
      </c>
      <c r="K138" s="70">
        <v>0</v>
      </c>
      <c r="L138" s="70">
        <v>0</v>
      </c>
      <c r="M138" s="70">
        <v>759.77</v>
      </c>
      <c r="N138" s="70">
        <v>1294</v>
      </c>
      <c r="O138" s="70">
        <v>0.63006099999999998</v>
      </c>
      <c r="P138" s="63">
        <v>2023</v>
      </c>
    </row>
    <row r="139" spans="1:16" hidden="1" x14ac:dyDescent="0.25">
      <c r="A139" s="62" t="s">
        <v>35</v>
      </c>
      <c r="B139" s="62" t="s">
        <v>446</v>
      </c>
      <c r="C139" s="62" t="s">
        <v>118</v>
      </c>
      <c r="D139" s="62" t="s">
        <v>117</v>
      </c>
      <c r="E139" s="62" t="s">
        <v>121</v>
      </c>
      <c r="F139" s="62" t="str">
        <f t="shared" si="3"/>
        <v>TAG001489 FAU Master Account Set: Budget Pool - Expense</v>
      </c>
      <c r="G139" s="70">
        <v>450430</v>
      </c>
      <c r="H139" s="70">
        <v>0</v>
      </c>
      <c r="I139" s="70">
        <v>450430</v>
      </c>
      <c r="J139" s="70">
        <v>419495.32</v>
      </c>
      <c r="K139" s="70">
        <v>0</v>
      </c>
      <c r="L139" s="70">
        <v>-1152</v>
      </c>
      <c r="M139" s="70">
        <v>418343.32</v>
      </c>
      <c r="N139" s="70">
        <v>32086.68</v>
      </c>
      <c r="O139" s="70">
        <v>7.1235999999999994E-2</v>
      </c>
      <c r="P139" s="63">
        <v>2023</v>
      </c>
    </row>
    <row r="140" spans="1:16" hidden="1" x14ac:dyDescent="0.25">
      <c r="A140" s="62" t="s">
        <v>35</v>
      </c>
      <c r="B140" s="62" t="s">
        <v>446</v>
      </c>
      <c r="C140" s="62" t="s">
        <v>118</v>
      </c>
      <c r="D140" s="62" t="s">
        <v>117</v>
      </c>
      <c r="E140" s="62" t="s">
        <v>120</v>
      </c>
      <c r="F140" s="62" t="str">
        <f t="shared" si="3"/>
        <v>TAG001489 FAU Master Account Set: Budget Pool - INTRA-Fund Transfers Out</v>
      </c>
      <c r="G140" s="70">
        <v>16157.96</v>
      </c>
      <c r="H140" s="70">
        <v>0</v>
      </c>
      <c r="I140" s="70">
        <v>16157.96</v>
      </c>
      <c r="J140" s="70">
        <v>61699.17</v>
      </c>
      <c r="K140" s="70">
        <v>0</v>
      </c>
      <c r="L140" s="70">
        <v>0</v>
      </c>
      <c r="M140" s="70">
        <v>61699.17</v>
      </c>
      <c r="N140" s="70">
        <v>-45541.21</v>
      </c>
      <c r="O140" s="70">
        <v>-2.8184999999999998</v>
      </c>
      <c r="P140" s="63">
        <v>2023</v>
      </c>
    </row>
    <row r="141" spans="1:16" hidden="1" x14ac:dyDescent="0.25">
      <c r="A141" s="62" t="s">
        <v>35</v>
      </c>
      <c r="B141" s="62" t="s">
        <v>446</v>
      </c>
      <c r="C141" s="62" t="s">
        <v>118</v>
      </c>
      <c r="D141" s="62" t="s">
        <v>117</v>
      </c>
      <c r="E141" s="62" t="s">
        <v>116</v>
      </c>
      <c r="F141" s="62" t="str">
        <f t="shared" si="3"/>
        <v>TAG001489 FAU Master Account Set: Budget Pool - OPS</v>
      </c>
      <c r="G141" s="70">
        <v>126640</v>
      </c>
      <c r="H141" s="70">
        <v>0</v>
      </c>
      <c r="I141" s="70">
        <v>126640</v>
      </c>
      <c r="J141" s="70">
        <v>70044.78</v>
      </c>
      <c r="K141" s="70">
        <v>0</v>
      </c>
      <c r="L141" s="70">
        <v>0</v>
      </c>
      <c r="M141" s="70">
        <v>70044.78</v>
      </c>
      <c r="N141" s="70">
        <v>56595.22</v>
      </c>
      <c r="O141" s="70">
        <v>0.44689800000000002</v>
      </c>
      <c r="P141" s="63">
        <v>2023</v>
      </c>
    </row>
    <row r="142" spans="1:16" hidden="1" x14ac:dyDescent="0.25">
      <c r="A142" s="62" t="s">
        <v>75</v>
      </c>
      <c r="B142" s="62" t="s">
        <v>445</v>
      </c>
      <c r="C142" s="62" t="s">
        <v>118</v>
      </c>
      <c r="D142" s="62" t="s">
        <v>117</v>
      </c>
      <c r="E142" s="62" t="s">
        <v>121</v>
      </c>
      <c r="F142" s="62" t="str">
        <f t="shared" si="3"/>
        <v>TAG001490 FAU Master Account Set: Budget Pool - Expense</v>
      </c>
      <c r="G142" s="70">
        <v>26700</v>
      </c>
      <c r="H142" s="70">
        <v>-617.79</v>
      </c>
      <c r="I142" s="70">
        <v>26082.21</v>
      </c>
      <c r="J142" s="70">
        <v>17259.27</v>
      </c>
      <c r="K142" s="70">
        <v>0</v>
      </c>
      <c r="L142" s="70">
        <v>0</v>
      </c>
      <c r="M142" s="70">
        <v>17259.27</v>
      </c>
      <c r="N142" s="70">
        <v>8822.94</v>
      </c>
      <c r="O142" s="70">
        <v>0.33827400000000002</v>
      </c>
      <c r="P142" s="63">
        <v>2023</v>
      </c>
    </row>
    <row r="143" spans="1:16" hidden="1" x14ac:dyDescent="0.25">
      <c r="A143" s="62" t="s">
        <v>75</v>
      </c>
      <c r="B143" s="62" t="s">
        <v>445</v>
      </c>
      <c r="C143" s="62" t="s">
        <v>118</v>
      </c>
      <c r="D143" s="62" t="s">
        <v>117</v>
      </c>
      <c r="E143" s="62" t="s">
        <v>120</v>
      </c>
      <c r="F143" s="62" t="str">
        <f t="shared" si="3"/>
        <v>TAG001490 FAU Master Account Set: Budget Pool - INTRA-Fund Transfers Out</v>
      </c>
      <c r="G143" s="70">
        <v>3103.23</v>
      </c>
      <c r="H143" s="70">
        <v>0</v>
      </c>
      <c r="I143" s="70">
        <v>3103.23</v>
      </c>
      <c r="J143" s="70">
        <v>2511.0300000000002</v>
      </c>
      <c r="K143" s="70">
        <v>0</v>
      </c>
      <c r="L143" s="70">
        <v>0</v>
      </c>
      <c r="M143" s="70">
        <v>2511.0300000000002</v>
      </c>
      <c r="N143" s="70">
        <v>592.20000000000005</v>
      </c>
      <c r="O143" s="70">
        <v>0.190833</v>
      </c>
      <c r="P143" s="63">
        <v>2023</v>
      </c>
    </row>
    <row r="144" spans="1:16" hidden="1" x14ac:dyDescent="0.25">
      <c r="A144" s="62" t="s">
        <v>75</v>
      </c>
      <c r="B144" s="62" t="s">
        <v>445</v>
      </c>
      <c r="C144" s="62" t="s">
        <v>118</v>
      </c>
      <c r="D144" s="62" t="s">
        <v>117</v>
      </c>
      <c r="E144" s="62" t="s">
        <v>116</v>
      </c>
      <c r="F144" s="62" t="str">
        <f t="shared" si="3"/>
        <v>TAG001490 FAU Master Account Set: Budget Pool - OPS</v>
      </c>
      <c r="G144" s="70">
        <v>16500</v>
      </c>
      <c r="H144" s="70">
        <v>617.79</v>
      </c>
      <c r="I144" s="70">
        <v>17117.79</v>
      </c>
      <c r="J144" s="70">
        <v>16776.79</v>
      </c>
      <c r="K144" s="70">
        <v>0</v>
      </c>
      <c r="L144" s="70">
        <v>0</v>
      </c>
      <c r="M144" s="70">
        <v>16776.79</v>
      </c>
      <c r="N144" s="70">
        <v>341</v>
      </c>
      <c r="O144" s="70">
        <v>1.9921000000000001E-2</v>
      </c>
      <c r="P144" s="63">
        <v>2023</v>
      </c>
    </row>
    <row r="145" spans="1:16" hidden="1" x14ac:dyDescent="0.25">
      <c r="A145" s="62" t="s">
        <v>75</v>
      </c>
      <c r="B145" s="62" t="s">
        <v>445</v>
      </c>
      <c r="C145" s="62" t="s">
        <v>118</v>
      </c>
      <c r="D145" s="62" t="s">
        <v>117</v>
      </c>
      <c r="E145" s="62" t="s">
        <v>125</v>
      </c>
      <c r="F145" s="62" t="str">
        <f t="shared" si="3"/>
        <v>TAG001490 FAU Master Account Set: Budget Pool - Salaries &amp; Benefits (AMP, SP, Faculty)</v>
      </c>
      <c r="G145" s="70">
        <v>67629.8</v>
      </c>
      <c r="H145" s="70">
        <v>0</v>
      </c>
      <c r="I145" s="70">
        <v>67629.8</v>
      </c>
      <c r="J145" s="70">
        <v>55643.31</v>
      </c>
      <c r="K145" s="70">
        <v>0</v>
      </c>
      <c r="L145" s="70">
        <v>0</v>
      </c>
      <c r="M145" s="70">
        <v>55643.31</v>
      </c>
      <c r="N145" s="70">
        <v>11986.49</v>
      </c>
      <c r="O145" s="70">
        <v>0.17723700000000001</v>
      </c>
      <c r="P145" s="63">
        <v>2023</v>
      </c>
    </row>
    <row r="146" spans="1:16" hidden="1" x14ac:dyDescent="0.25">
      <c r="A146" s="62" t="s">
        <v>36</v>
      </c>
      <c r="B146" s="62" t="s">
        <v>13</v>
      </c>
      <c r="C146" s="62" t="s">
        <v>118</v>
      </c>
      <c r="D146" s="62" t="s">
        <v>117</v>
      </c>
      <c r="E146" s="62" t="s">
        <v>121</v>
      </c>
      <c r="F146" s="62" t="str">
        <f t="shared" si="3"/>
        <v>TAG001492 FAU Master Account Set: Budget Pool - Expense</v>
      </c>
      <c r="G146" s="70">
        <v>12567.49</v>
      </c>
      <c r="H146" s="70">
        <v>-315.3</v>
      </c>
      <c r="I146" s="70">
        <v>12252.19</v>
      </c>
      <c r="J146" s="70">
        <v>10690.94</v>
      </c>
      <c r="K146" s="70">
        <v>0</v>
      </c>
      <c r="L146" s="70">
        <v>0</v>
      </c>
      <c r="M146" s="70">
        <v>10690.94</v>
      </c>
      <c r="N146" s="70">
        <v>1561.25</v>
      </c>
      <c r="O146" s="70">
        <v>0.12742600000000001</v>
      </c>
      <c r="P146" s="63">
        <v>2023</v>
      </c>
    </row>
    <row r="147" spans="1:16" hidden="1" x14ac:dyDescent="0.25">
      <c r="A147" s="62" t="s">
        <v>36</v>
      </c>
      <c r="B147" s="62" t="s">
        <v>13</v>
      </c>
      <c r="C147" s="62" t="s">
        <v>118</v>
      </c>
      <c r="D147" s="62" t="s">
        <v>117</v>
      </c>
      <c r="E147" s="62" t="s">
        <v>120</v>
      </c>
      <c r="F147" s="62" t="str">
        <f t="shared" si="3"/>
        <v>TAG001492 FAU Master Account Set: Budget Pool - INTRA-Fund Transfers Out</v>
      </c>
      <c r="G147" s="70">
        <v>6253.18</v>
      </c>
      <c r="H147" s="70">
        <v>0</v>
      </c>
      <c r="I147" s="70">
        <v>6253.18</v>
      </c>
      <c r="J147" s="70">
        <v>4919.62</v>
      </c>
      <c r="K147" s="70">
        <v>0</v>
      </c>
      <c r="L147" s="70">
        <v>0</v>
      </c>
      <c r="M147" s="70">
        <v>4919.62</v>
      </c>
      <c r="N147" s="70">
        <v>1333.56</v>
      </c>
      <c r="O147" s="70">
        <v>0.21326100000000001</v>
      </c>
      <c r="P147" s="63">
        <v>2023</v>
      </c>
    </row>
    <row r="148" spans="1:16" hidden="1" x14ac:dyDescent="0.25">
      <c r="A148" s="62" t="s">
        <v>36</v>
      </c>
      <c r="B148" s="62" t="s">
        <v>13</v>
      </c>
      <c r="C148" s="62" t="s">
        <v>118</v>
      </c>
      <c r="D148" s="62" t="s">
        <v>117</v>
      </c>
      <c r="E148" s="62" t="s">
        <v>116</v>
      </c>
      <c r="F148" s="62" t="str">
        <f t="shared" si="3"/>
        <v>TAG001492 FAU Master Account Set: Budget Pool - OPS</v>
      </c>
      <c r="G148" s="70">
        <v>0</v>
      </c>
      <c r="H148" s="70">
        <v>280</v>
      </c>
      <c r="I148" s="70">
        <v>280</v>
      </c>
      <c r="J148" s="70">
        <v>280</v>
      </c>
      <c r="K148" s="70">
        <v>0</v>
      </c>
      <c r="L148" s="70">
        <v>0</v>
      </c>
      <c r="M148" s="70">
        <v>280</v>
      </c>
      <c r="N148" s="70">
        <v>0</v>
      </c>
      <c r="O148" s="70">
        <v>0</v>
      </c>
      <c r="P148" s="63">
        <v>2023</v>
      </c>
    </row>
    <row r="149" spans="1:16" hidden="1" x14ac:dyDescent="0.25">
      <c r="A149" s="62" t="s">
        <v>36</v>
      </c>
      <c r="B149" s="62" t="s">
        <v>13</v>
      </c>
      <c r="C149" s="62" t="s">
        <v>118</v>
      </c>
      <c r="D149" s="62" t="s">
        <v>117</v>
      </c>
      <c r="E149" s="62" t="s">
        <v>125</v>
      </c>
      <c r="F149" s="62" t="str">
        <f t="shared" si="3"/>
        <v>TAG001492 FAU Master Account Set: Budget Pool - Salaries &amp; Benefits (AMP, SP, Faculty)</v>
      </c>
      <c r="G149" s="70">
        <v>210760.48</v>
      </c>
      <c r="H149" s="70">
        <v>-280</v>
      </c>
      <c r="I149" s="70">
        <v>210480.48</v>
      </c>
      <c r="J149" s="70">
        <v>164728.07</v>
      </c>
      <c r="K149" s="70">
        <v>0</v>
      </c>
      <c r="L149" s="70">
        <v>0</v>
      </c>
      <c r="M149" s="70">
        <v>164728.07</v>
      </c>
      <c r="N149" s="70">
        <v>45752.41</v>
      </c>
      <c r="O149" s="70">
        <v>0.21737100000000001</v>
      </c>
      <c r="P149" s="63">
        <v>2023</v>
      </c>
    </row>
    <row r="150" spans="1:16" hidden="1" x14ac:dyDescent="0.25">
      <c r="A150" s="62" t="s">
        <v>37</v>
      </c>
      <c r="B150" s="62" t="s">
        <v>8</v>
      </c>
      <c r="C150" s="62" t="s">
        <v>118</v>
      </c>
      <c r="D150" s="62" t="s">
        <v>117</v>
      </c>
      <c r="E150" s="62" t="s">
        <v>121</v>
      </c>
      <c r="F150" s="62" t="str">
        <f t="shared" si="3"/>
        <v>TAG001493 FAU Master Account Set: Budget Pool - Expense</v>
      </c>
      <c r="G150" s="70">
        <v>39375</v>
      </c>
      <c r="H150" s="70">
        <v>-2136.75</v>
      </c>
      <c r="I150" s="70">
        <v>37238.25</v>
      </c>
      <c r="J150" s="70">
        <v>34666.76</v>
      </c>
      <c r="K150" s="70">
        <v>214.52</v>
      </c>
      <c r="L150" s="70">
        <v>0</v>
      </c>
      <c r="M150" s="70">
        <v>34881.279999999999</v>
      </c>
      <c r="N150" s="70">
        <v>2356.9699999999998</v>
      </c>
      <c r="O150" s="70">
        <v>6.3294000000000003E-2</v>
      </c>
      <c r="P150" s="63">
        <v>2023</v>
      </c>
    </row>
    <row r="151" spans="1:16" hidden="1" x14ac:dyDescent="0.25">
      <c r="A151" s="62" t="s">
        <v>37</v>
      </c>
      <c r="B151" s="62" t="s">
        <v>8</v>
      </c>
      <c r="C151" s="62" t="s">
        <v>118</v>
      </c>
      <c r="D151" s="62" t="s">
        <v>117</v>
      </c>
      <c r="E151" s="62" t="s">
        <v>120</v>
      </c>
      <c r="F151" s="62" t="str">
        <f t="shared" si="3"/>
        <v>TAG001493 FAU Master Account Set: Budget Pool - INTRA-Fund Transfers Out</v>
      </c>
      <c r="G151" s="70">
        <v>1546.02</v>
      </c>
      <c r="H151" s="70">
        <v>0</v>
      </c>
      <c r="I151" s="70">
        <v>1546.02</v>
      </c>
      <c r="J151" s="70">
        <v>1409.48</v>
      </c>
      <c r="K151" s="70">
        <v>0</v>
      </c>
      <c r="L151" s="70">
        <v>0</v>
      </c>
      <c r="M151" s="70">
        <v>1409.48</v>
      </c>
      <c r="N151" s="70">
        <v>136.54</v>
      </c>
      <c r="O151" s="70">
        <v>8.8317000000000007E-2</v>
      </c>
      <c r="P151" s="63">
        <v>2023</v>
      </c>
    </row>
    <row r="152" spans="1:16" hidden="1" x14ac:dyDescent="0.25">
      <c r="A152" s="62" t="s">
        <v>37</v>
      </c>
      <c r="B152" s="62" t="s">
        <v>8</v>
      </c>
      <c r="C152" s="62" t="s">
        <v>118</v>
      </c>
      <c r="D152" s="62" t="s">
        <v>117</v>
      </c>
      <c r="E152" s="62" t="s">
        <v>116</v>
      </c>
      <c r="F152" s="62" t="str">
        <f t="shared" si="3"/>
        <v>TAG001493 FAU Master Account Set: Budget Pool - OPS</v>
      </c>
      <c r="G152" s="70">
        <v>15840</v>
      </c>
      <c r="H152" s="70">
        <v>2136.75</v>
      </c>
      <c r="I152" s="70">
        <v>17976.75</v>
      </c>
      <c r="J152" s="70">
        <v>15672.25</v>
      </c>
      <c r="K152" s="70">
        <v>0</v>
      </c>
      <c r="L152" s="70">
        <v>0</v>
      </c>
      <c r="M152" s="70">
        <v>15672.25</v>
      </c>
      <c r="N152" s="70">
        <v>2304.5</v>
      </c>
      <c r="O152" s="70">
        <v>0.128193</v>
      </c>
      <c r="P152" s="63">
        <v>2023</v>
      </c>
    </row>
    <row r="153" spans="1:16" hidden="1" x14ac:dyDescent="0.25">
      <c r="A153" s="62" t="s">
        <v>38</v>
      </c>
      <c r="B153" s="62" t="s">
        <v>444</v>
      </c>
      <c r="C153" s="62" t="s">
        <v>118</v>
      </c>
      <c r="D153" s="62" t="s">
        <v>117</v>
      </c>
      <c r="E153" s="62" t="s">
        <v>121</v>
      </c>
      <c r="F153" s="62" t="str">
        <f t="shared" si="3"/>
        <v>TAG001494 FAU Master Account Set: Budget Pool - Expense</v>
      </c>
      <c r="G153" s="70">
        <v>38000</v>
      </c>
      <c r="H153" s="70">
        <v>0</v>
      </c>
      <c r="I153" s="70">
        <v>38000</v>
      </c>
      <c r="J153" s="70">
        <v>26443.86</v>
      </c>
      <c r="K153" s="70">
        <v>0</v>
      </c>
      <c r="L153" s="70">
        <v>0</v>
      </c>
      <c r="M153" s="70">
        <v>26443.86</v>
      </c>
      <c r="N153" s="70">
        <v>11556.14</v>
      </c>
      <c r="O153" s="70">
        <v>0.30410900000000002</v>
      </c>
      <c r="P153" s="63">
        <v>2023</v>
      </c>
    </row>
    <row r="154" spans="1:16" hidden="1" x14ac:dyDescent="0.25">
      <c r="A154" s="62" t="s">
        <v>38</v>
      </c>
      <c r="B154" s="62" t="s">
        <v>444</v>
      </c>
      <c r="C154" s="62" t="s">
        <v>118</v>
      </c>
      <c r="D154" s="62" t="s">
        <v>117</v>
      </c>
      <c r="E154" s="62" t="s">
        <v>120</v>
      </c>
      <c r="F154" s="62" t="str">
        <f t="shared" si="3"/>
        <v>TAG001494 FAU Master Account Set: Budget Pool - INTRA-Fund Transfers Out</v>
      </c>
      <c r="G154" s="70">
        <v>1064</v>
      </c>
      <c r="H154" s="70">
        <v>0</v>
      </c>
      <c r="I154" s="70">
        <v>1064</v>
      </c>
      <c r="J154" s="70">
        <v>740.45</v>
      </c>
      <c r="K154" s="70">
        <v>0</v>
      </c>
      <c r="L154" s="70">
        <v>0</v>
      </c>
      <c r="M154" s="70">
        <v>740.45</v>
      </c>
      <c r="N154" s="70">
        <v>323.55</v>
      </c>
      <c r="O154" s="70">
        <v>0.30408800000000002</v>
      </c>
      <c r="P154" s="63">
        <v>2023</v>
      </c>
    </row>
    <row r="155" spans="1:16" hidden="1" x14ac:dyDescent="0.25">
      <c r="A155" s="62" t="s">
        <v>39</v>
      </c>
      <c r="B155" s="62" t="s">
        <v>443</v>
      </c>
      <c r="C155" s="62" t="s">
        <v>118</v>
      </c>
      <c r="D155" s="62" t="s">
        <v>117</v>
      </c>
      <c r="E155" s="62" t="s">
        <v>121</v>
      </c>
      <c r="F155" s="62" t="str">
        <f t="shared" si="3"/>
        <v>TAG001495 FAU Master Account Set: Budget Pool - Expense</v>
      </c>
      <c r="G155" s="70">
        <v>175236</v>
      </c>
      <c r="H155" s="70">
        <v>-137.81</v>
      </c>
      <c r="I155" s="70">
        <v>175098.19</v>
      </c>
      <c r="J155" s="70">
        <v>154530.89000000001</v>
      </c>
      <c r="K155" s="70">
        <v>0</v>
      </c>
      <c r="L155" s="70">
        <v>-1172.68</v>
      </c>
      <c r="M155" s="70">
        <v>153358.21</v>
      </c>
      <c r="N155" s="70">
        <v>21739.98</v>
      </c>
      <c r="O155" s="70">
        <v>0.12415900000000001</v>
      </c>
      <c r="P155" s="63">
        <v>2023</v>
      </c>
    </row>
    <row r="156" spans="1:16" hidden="1" x14ac:dyDescent="0.25">
      <c r="A156" s="62" t="s">
        <v>39</v>
      </c>
      <c r="B156" s="62" t="s">
        <v>443</v>
      </c>
      <c r="C156" s="62" t="s">
        <v>118</v>
      </c>
      <c r="D156" s="62" t="s">
        <v>117</v>
      </c>
      <c r="E156" s="62" t="s">
        <v>120</v>
      </c>
      <c r="F156" s="62" t="str">
        <f t="shared" si="3"/>
        <v>TAG001495 FAU Master Account Set: Budget Pool - INTRA-Fund Transfers Out</v>
      </c>
      <c r="G156" s="70">
        <v>5978.66</v>
      </c>
      <c r="H156" s="70">
        <v>0</v>
      </c>
      <c r="I156" s="70">
        <v>5978.66</v>
      </c>
      <c r="J156" s="70">
        <v>5402.81</v>
      </c>
      <c r="K156" s="70">
        <v>0</v>
      </c>
      <c r="L156" s="70">
        <v>0</v>
      </c>
      <c r="M156" s="70">
        <v>5402.81</v>
      </c>
      <c r="N156" s="70">
        <v>575.85</v>
      </c>
      <c r="O156" s="70">
        <v>9.6318000000000001E-2</v>
      </c>
      <c r="P156" s="63">
        <v>2023</v>
      </c>
    </row>
    <row r="157" spans="1:16" hidden="1" x14ac:dyDescent="0.25">
      <c r="A157" s="62" t="s">
        <v>39</v>
      </c>
      <c r="B157" s="62" t="s">
        <v>443</v>
      </c>
      <c r="C157" s="62" t="s">
        <v>118</v>
      </c>
      <c r="D157" s="62" t="s">
        <v>117</v>
      </c>
      <c r="E157" s="62" t="s">
        <v>116</v>
      </c>
      <c r="F157" s="62" t="str">
        <f t="shared" si="3"/>
        <v>TAG001495 FAU Master Account Set: Budget Pool - OPS</v>
      </c>
      <c r="G157" s="70">
        <v>38287.5</v>
      </c>
      <c r="H157" s="70">
        <v>137.81</v>
      </c>
      <c r="I157" s="70">
        <v>38425.31</v>
      </c>
      <c r="J157" s="70">
        <v>38425.31</v>
      </c>
      <c r="K157" s="70">
        <v>0</v>
      </c>
      <c r="L157" s="70">
        <v>0</v>
      </c>
      <c r="M157" s="70">
        <v>38425.31</v>
      </c>
      <c r="N157" s="70">
        <v>0</v>
      </c>
      <c r="O157" s="70">
        <v>0</v>
      </c>
      <c r="P157" s="63">
        <v>2023</v>
      </c>
    </row>
    <row r="158" spans="1:16" hidden="1" x14ac:dyDescent="0.25">
      <c r="A158" s="62" t="s">
        <v>22</v>
      </c>
      <c r="B158" s="62" t="s">
        <v>11</v>
      </c>
      <c r="C158" s="62" t="s">
        <v>118</v>
      </c>
      <c r="D158" s="62" t="s">
        <v>117</v>
      </c>
      <c r="E158" s="62" t="s">
        <v>121</v>
      </c>
      <c r="F158" s="62" t="str">
        <f t="shared" si="3"/>
        <v>TAG001496 FAU Master Account Set: Budget Pool - Expense</v>
      </c>
      <c r="G158" s="70">
        <v>176500</v>
      </c>
      <c r="H158" s="70">
        <v>0</v>
      </c>
      <c r="I158" s="70">
        <v>176500</v>
      </c>
      <c r="J158" s="70">
        <v>170420.83</v>
      </c>
      <c r="K158" s="70">
        <v>140.02000000000001</v>
      </c>
      <c r="L158" s="70">
        <v>0</v>
      </c>
      <c r="M158" s="70">
        <v>170560.85</v>
      </c>
      <c r="N158" s="70">
        <v>5939.15</v>
      </c>
      <c r="O158" s="70">
        <v>3.3649999999999999E-2</v>
      </c>
      <c r="P158" s="63">
        <v>2023</v>
      </c>
    </row>
    <row r="159" spans="1:16" hidden="1" x14ac:dyDescent="0.25">
      <c r="A159" s="62" t="s">
        <v>22</v>
      </c>
      <c r="B159" s="62" t="s">
        <v>11</v>
      </c>
      <c r="C159" s="62" t="s">
        <v>118</v>
      </c>
      <c r="D159" s="62" t="s">
        <v>117</v>
      </c>
      <c r="E159" s="62" t="s">
        <v>120</v>
      </c>
      <c r="F159" s="62" t="str">
        <f t="shared" si="3"/>
        <v>TAG001496 FAU Master Account Set: Budget Pool - INTRA-Fund Transfers Out</v>
      </c>
      <c r="G159" s="70">
        <v>4942</v>
      </c>
      <c r="H159" s="70">
        <v>0</v>
      </c>
      <c r="I159" s="70">
        <v>4942</v>
      </c>
      <c r="J159" s="70">
        <v>4771.78</v>
      </c>
      <c r="K159" s="70">
        <v>0</v>
      </c>
      <c r="L159" s="70">
        <v>0</v>
      </c>
      <c r="M159" s="70">
        <v>4771.78</v>
      </c>
      <c r="N159" s="70">
        <v>170.22</v>
      </c>
      <c r="O159" s="70">
        <v>3.4444000000000002E-2</v>
      </c>
      <c r="P159" s="63">
        <v>2023</v>
      </c>
    </row>
    <row r="160" spans="1:16" hidden="1" x14ac:dyDescent="0.25">
      <c r="A160" s="62" t="s">
        <v>22</v>
      </c>
      <c r="B160" s="62" t="s">
        <v>11</v>
      </c>
      <c r="C160" s="62" t="s">
        <v>118</v>
      </c>
      <c r="D160" s="62" t="s">
        <v>117</v>
      </c>
      <c r="E160" s="62" t="s">
        <v>116</v>
      </c>
      <c r="F160" s="62" t="str">
        <f t="shared" si="3"/>
        <v>TAG001496 FAU Master Account Set: Budget Pool - OPS</v>
      </c>
      <c r="G160" s="70">
        <v>0</v>
      </c>
      <c r="H160" s="70">
        <v>0</v>
      </c>
      <c r="I160" s="70">
        <v>0</v>
      </c>
      <c r="J160" s="70">
        <v>0</v>
      </c>
      <c r="K160" s="70">
        <v>0</v>
      </c>
      <c r="L160" s="70">
        <v>0</v>
      </c>
      <c r="M160" s="70">
        <v>0</v>
      </c>
      <c r="N160" s="70">
        <v>0</v>
      </c>
      <c r="O160" s="70">
        <v>0</v>
      </c>
      <c r="P160" s="63">
        <v>2023</v>
      </c>
    </row>
    <row r="161" spans="1:16" hidden="1" x14ac:dyDescent="0.25">
      <c r="A161" s="62" t="s">
        <v>40</v>
      </c>
      <c r="B161" s="62" t="s">
        <v>14</v>
      </c>
      <c r="C161" s="62" t="s">
        <v>118</v>
      </c>
      <c r="D161" s="62" t="s">
        <v>117</v>
      </c>
      <c r="E161" s="62" t="s">
        <v>121</v>
      </c>
      <c r="F161" s="62" t="str">
        <f t="shared" si="3"/>
        <v>TAG001498 FAU Master Account Set: Budget Pool - Expense</v>
      </c>
      <c r="G161" s="70">
        <v>13800</v>
      </c>
      <c r="H161" s="70">
        <v>1200</v>
      </c>
      <c r="I161" s="70">
        <v>15000</v>
      </c>
      <c r="J161" s="70">
        <v>13596.22</v>
      </c>
      <c r="K161" s="70">
        <v>0</v>
      </c>
      <c r="L161" s="70">
        <v>0</v>
      </c>
      <c r="M161" s="70">
        <v>13596.22</v>
      </c>
      <c r="N161" s="70">
        <v>1403.78</v>
      </c>
      <c r="O161" s="70">
        <v>9.3585000000000002E-2</v>
      </c>
      <c r="P161" s="63">
        <v>2023</v>
      </c>
    </row>
    <row r="162" spans="1:16" hidden="1" x14ac:dyDescent="0.25">
      <c r="A162" s="62" t="s">
        <v>40</v>
      </c>
      <c r="B162" s="62" t="s">
        <v>14</v>
      </c>
      <c r="C162" s="62" t="s">
        <v>118</v>
      </c>
      <c r="D162" s="62" t="s">
        <v>117</v>
      </c>
      <c r="E162" s="62" t="s">
        <v>120</v>
      </c>
      <c r="F162" s="62" t="str">
        <f t="shared" si="3"/>
        <v>TAG001498 FAU Master Account Set: Budget Pool - INTRA-Fund Transfers Out</v>
      </c>
      <c r="G162" s="70">
        <v>2241.39</v>
      </c>
      <c r="H162" s="70">
        <v>0</v>
      </c>
      <c r="I162" s="70">
        <v>2241.39</v>
      </c>
      <c r="J162" s="70">
        <v>1411.92</v>
      </c>
      <c r="K162" s="70">
        <v>0</v>
      </c>
      <c r="L162" s="70">
        <v>0</v>
      </c>
      <c r="M162" s="70">
        <v>1411.92</v>
      </c>
      <c r="N162" s="70">
        <v>829.47</v>
      </c>
      <c r="O162" s="70">
        <v>0.37006899999999998</v>
      </c>
      <c r="P162" s="63">
        <v>2023</v>
      </c>
    </row>
    <row r="163" spans="1:16" hidden="1" x14ac:dyDescent="0.25">
      <c r="A163" s="62" t="s">
        <v>40</v>
      </c>
      <c r="B163" s="62" t="s">
        <v>14</v>
      </c>
      <c r="C163" s="62" t="s">
        <v>118</v>
      </c>
      <c r="D163" s="62" t="s">
        <v>117</v>
      </c>
      <c r="E163" s="62" t="s">
        <v>125</v>
      </c>
      <c r="F163" s="62" t="str">
        <f t="shared" si="3"/>
        <v>TAG001498 FAU Master Account Set: Budget Pool - Salaries &amp; Benefits (AMP, SP, Faculty)</v>
      </c>
      <c r="G163" s="70">
        <v>66249.600000000006</v>
      </c>
      <c r="H163" s="70">
        <v>-1200</v>
      </c>
      <c r="I163" s="70">
        <v>65049.599999999999</v>
      </c>
      <c r="J163" s="70">
        <v>36828.080000000002</v>
      </c>
      <c r="K163" s="70">
        <v>0</v>
      </c>
      <c r="L163" s="70">
        <v>0</v>
      </c>
      <c r="M163" s="70">
        <v>36828.080000000002</v>
      </c>
      <c r="N163" s="70">
        <v>28221.52</v>
      </c>
      <c r="O163" s="70">
        <v>0.43384600000000001</v>
      </c>
      <c r="P163" s="63">
        <v>2023</v>
      </c>
    </row>
    <row r="164" spans="1:16" hidden="1" x14ac:dyDescent="0.25">
      <c r="A164" s="62" t="s">
        <v>41</v>
      </c>
      <c r="B164" s="62" t="s">
        <v>442</v>
      </c>
      <c r="C164" s="62" t="s">
        <v>118</v>
      </c>
      <c r="D164" s="62" t="s">
        <v>117</v>
      </c>
      <c r="E164" s="62" t="s">
        <v>121</v>
      </c>
      <c r="F164" s="62" t="str">
        <f t="shared" si="3"/>
        <v>TAG001499 FAU Master Account Set: Budget Pool - Expense</v>
      </c>
      <c r="G164" s="70">
        <v>10000</v>
      </c>
      <c r="H164" s="70">
        <v>0</v>
      </c>
      <c r="I164" s="70">
        <v>10000</v>
      </c>
      <c r="J164" s="70">
        <v>7401.62</v>
      </c>
      <c r="K164" s="70">
        <v>0</v>
      </c>
      <c r="L164" s="70">
        <v>0</v>
      </c>
      <c r="M164" s="70">
        <v>7401.62</v>
      </c>
      <c r="N164" s="70">
        <v>2598.38</v>
      </c>
      <c r="O164" s="70">
        <v>0.25983800000000001</v>
      </c>
      <c r="P164" s="63">
        <v>2023</v>
      </c>
    </row>
    <row r="165" spans="1:16" hidden="1" x14ac:dyDescent="0.25">
      <c r="A165" s="62" t="s">
        <v>41</v>
      </c>
      <c r="B165" s="62" t="s">
        <v>442</v>
      </c>
      <c r="C165" s="62" t="s">
        <v>118</v>
      </c>
      <c r="D165" s="62" t="s">
        <v>117</v>
      </c>
      <c r="E165" s="62" t="s">
        <v>120</v>
      </c>
      <c r="F165" s="62" t="str">
        <f t="shared" si="3"/>
        <v>TAG001499 FAU Master Account Set: Budget Pool - INTRA-Fund Transfers Out</v>
      </c>
      <c r="G165" s="70">
        <v>280</v>
      </c>
      <c r="H165" s="70">
        <v>0</v>
      </c>
      <c r="I165" s="70">
        <v>280</v>
      </c>
      <c r="J165" s="70">
        <v>207.25</v>
      </c>
      <c r="K165" s="70">
        <v>0</v>
      </c>
      <c r="L165" s="70">
        <v>0</v>
      </c>
      <c r="M165" s="70">
        <v>207.25</v>
      </c>
      <c r="N165" s="70">
        <v>72.75</v>
      </c>
      <c r="O165" s="70">
        <v>0.25982100000000002</v>
      </c>
      <c r="P165" s="63">
        <v>2023</v>
      </c>
    </row>
    <row r="166" spans="1:16" hidden="1" x14ac:dyDescent="0.25">
      <c r="A166" s="62" t="s">
        <v>42</v>
      </c>
      <c r="B166" s="62" t="s">
        <v>441</v>
      </c>
      <c r="C166" s="62" t="s">
        <v>118</v>
      </c>
      <c r="D166" s="62" t="s">
        <v>117</v>
      </c>
      <c r="E166" s="62" t="s">
        <v>121</v>
      </c>
      <c r="F166" s="62" t="str">
        <f t="shared" si="3"/>
        <v>TAG001500 FAU Master Account Set: Budget Pool - Expense</v>
      </c>
      <c r="G166" s="70">
        <v>20300</v>
      </c>
      <c r="H166" s="70">
        <v>-1618.7</v>
      </c>
      <c r="I166" s="70">
        <v>18681.3</v>
      </c>
      <c r="J166" s="70">
        <v>10511.5</v>
      </c>
      <c r="K166" s="70">
        <v>0</v>
      </c>
      <c r="L166" s="70">
        <v>0</v>
      </c>
      <c r="M166" s="70">
        <v>10511.5</v>
      </c>
      <c r="N166" s="70">
        <v>8169.8</v>
      </c>
      <c r="O166" s="70">
        <v>0.43732500000000002</v>
      </c>
      <c r="P166" s="63">
        <v>2023</v>
      </c>
    </row>
    <row r="167" spans="1:16" hidden="1" x14ac:dyDescent="0.25">
      <c r="A167" s="62" t="s">
        <v>42</v>
      </c>
      <c r="B167" s="62" t="s">
        <v>441</v>
      </c>
      <c r="C167" s="62" t="s">
        <v>118</v>
      </c>
      <c r="D167" s="62" t="s">
        <v>117</v>
      </c>
      <c r="E167" s="62" t="s">
        <v>120</v>
      </c>
      <c r="F167" s="62" t="str">
        <f t="shared" si="3"/>
        <v>TAG001500 FAU Master Account Set: Budget Pool - INTRA-Fund Transfers Out</v>
      </c>
      <c r="G167" s="70">
        <v>4877.3500000000004</v>
      </c>
      <c r="H167" s="70">
        <v>0</v>
      </c>
      <c r="I167" s="70">
        <v>4877.3500000000004</v>
      </c>
      <c r="J167" s="70">
        <v>7689.39</v>
      </c>
      <c r="K167" s="70">
        <v>0</v>
      </c>
      <c r="L167" s="70">
        <v>0</v>
      </c>
      <c r="M167" s="70">
        <v>7689.39</v>
      </c>
      <c r="N167" s="70">
        <v>-2812.04</v>
      </c>
      <c r="O167" s="70">
        <v>-0.57655100000000004</v>
      </c>
      <c r="P167" s="63">
        <v>2023</v>
      </c>
    </row>
    <row r="168" spans="1:16" hidden="1" x14ac:dyDescent="0.25">
      <c r="A168" s="62" t="s">
        <v>42</v>
      </c>
      <c r="B168" s="62" t="s">
        <v>441</v>
      </c>
      <c r="C168" s="62" t="s">
        <v>118</v>
      </c>
      <c r="D168" s="62" t="s">
        <v>117</v>
      </c>
      <c r="E168" s="62" t="s">
        <v>116</v>
      </c>
      <c r="F168" s="62" t="str">
        <f t="shared" si="3"/>
        <v>TAG001500 FAU Master Account Set: Budget Pool - OPS</v>
      </c>
      <c r="G168" s="70">
        <v>7590</v>
      </c>
      <c r="H168" s="70">
        <v>0</v>
      </c>
      <c r="I168" s="70">
        <v>7590</v>
      </c>
      <c r="J168" s="70">
        <v>2596</v>
      </c>
      <c r="K168" s="70">
        <v>0</v>
      </c>
      <c r="L168" s="70">
        <v>0</v>
      </c>
      <c r="M168" s="70">
        <v>2596</v>
      </c>
      <c r="N168" s="70">
        <v>4994</v>
      </c>
      <c r="O168" s="70">
        <v>0.65797099999999997</v>
      </c>
      <c r="P168" s="63">
        <v>2023</v>
      </c>
    </row>
    <row r="169" spans="1:16" hidden="1" x14ac:dyDescent="0.25">
      <c r="A169" s="62" t="s">
        <v>42</v>
      </c>
      <c r="B169" s="62" t="s">
        <v>441</v>
      </c>
      <c r="C169" s="62" t="s">
        <v>118</v>
      </c>
      <c r="D169" s="62" t="s">
        <v>117</v>
      </c>
      <c r="E169" s="62" t="s">
        <v>125</v>
      </c>
      <c r="F169" s="62" t="str">
        <f t="shared" si="3"/>
        <v>TAG001500 FAU Master Account Set: Budget Pool - Salaries &amp; Benefits (AMP, SP, Faculty)</v>
      </c>
      <c r="G169" s="70">
        <v>146301.20000000001</v>
      </c>
      <c r="H169" s="70">
        <v>1618.7</v>
      </c>
      <c r="I169" s="70">
        <v>147919.9</v>
      </c>
      <c r="J169" s="70">
        <v>112777.34</v>
      </c>
      <c r="K169" s="70">
        <v>0</v>
      </c>
      <c r="L169" s="70">
        <v>0</v>
      </c>
      <c r="M169" s="70">
        <v>112777.34</v>
      </c>
      <c r="N169" s="70">
        <v>35142.559999999998</v>
      </c>
      <c r="O169" s="70">
        <v>0.23757800000000001</v>
      </c>
      <c r="P169" s="63">
        <v>2023</v>
      </c>
    </row>
    <row r="170" spans="1:16" hidden="1" x14ac:dyDescent="0.25">
      <c r="A170" s="62" t="s">
        <v>43</v>
      </c>
      <c r="B170" s="62" t="s">
        <v>298</v>
      </c>
      <c r="C170" s="62" t="s">
        <v>118</v>
      </c>
      <c r="D170" s="62" t="s">
        <v>117</v>
      </c>
      <c r="E170" s="62" t="s">
        <v>121</v>
      </c>
      <c r="F170" s="62" t="str">
        <f t="shared" si="3"/>
        <v>TAG001501 FAU Master Account Set: Budget Pool - Expense</v>
      </c>
      <c r="G170" s="70">
        <v>5500</v>
      </c>
      <c r="H170" s="70">
        <v>0</v>
      </c>
      <c r="I170" s="70">
        <v>5500</v>
      </c>
      <c r="J170" s="70">
        <v>4687.37</v>
      </c>
      <c r="K170" s="70">
        <v>0</v>
      </c>
      <c r="L170" s="70">
        <v>0</v>
      </c>
      <c r="M170" s="70">
        <v>4687.37</v>
      </c>
      <c r="N170" s="70">
        <v>812.63</v>
      </c>
      <c r="O170" s="70">
        <v>0.14775099999999999</v>
      </c>
      <c r="P170" s="63">
        <v>2023</v>
      </c>
    </row>
    <row r="171" spans="1:16" hidden="1" x14ac:dyDescent="0.25">
      <c r="A171" s="62" t="s">
        <v>43</v>
      </c>
      <c r="B171" s="62" t="s">
        <v>298</v>
      </c>
      <c r="C171" s="62" t="s">
        <v>118</v>
      </c>
      <c r="D171" s="62" t="s">
        <v>117</v>
      </c>
      <c r="E171" s="62" t="s">
        <v>120</v>
      </c>
      <c r="F171" s="62" t="str">
        <f t="shared" si="3"/>
        <v>TAG001501 FAU Master Account Set: Budget Pool - INTRA-Fund Transfers Out</v>
      </c>
      <c r="G171" s="70">
        <v>154</v>
      </c>
      <c r="H171" s="70">
        <v>0</v>
      </c>
      <c r="I171" s="70">
        <v>154</v>
      </c>
      <c r="J171" s="70">
        <v>131.25</v>
      </c>
      <c r="K171" s="70">
        <v>0</v>
      </c>
      <c r="L171" s="70">
        <v>0</v>
      </c>
      <c r="M171" s="70">
        <v>131.25</v>
      </c>
      <c r="N171" s="70">
        <v>22.75</v>
      </c>
      <c r="O171" s="70">
        <v>0.147727</v>
      </c>
      <c r="P171" s="63">
        <v>2023</v>
      </c>
    </row>
    <row r="172" spans="1:16" hidden="1" x14ac:dyDescent="0.25">
      <c r="A172" s="62" t="s">
        <v>44</v>
      </c>
      <c r="B172" s="62" t="s">
        <v>6</v>
      </c>
      <c r="C172" s="62" t="s">
        <v>118</v>
      </c>
      <c r="D172" s="62" t="s">
        <v>117</v>
      </c>
      <c r="E172" s="62" t="s">
        <v>121</v>
      </c>
      <c r="F172" s="62" t="str">
        <f t="shared" si="3"/>
        <v>TAG001502 FAU Master Account Set: Budget Pool - Expense</v>
      </c>
      <c r="G172" s="70">
        <v>35000</v>
      </c>
      <c r="H172" s="70">
        <v>-2500</v>
      </c>
      <c r="I172" s="70">
        <v>32500</v>
      </c>
      <c r="J172" s="70">
        <v>23944.25</v>
      </c>
      <c r="K172" s="70">
        <v>0</v>
      </c>
      <c r="L172" s="70">
        <v>0</v>
      </c>
      <c r="M172" s="70">
        <v>23944.25</v>
      </c>
      <c r="N172" s="70">
        <v>8555.75</v>
      </c>
      <c r="O172" s="70">
        <v>0.26325399999999999</v>
      </c>
      <c r="P172" s="63">
        <v>2023</v>
      </c>
    </row>
    <row r="173" spans="1:16" hidden="1" x14ac:dyDescent="0.25">
      <c r="A173" s="62" t="s">
        <v>44</v>
      </c>
      <c r="B173" s="62" t="s">
        <v>6</v>
      </c>
      <c r="C173" s="62" t="s">
        <v>118</v>
      </c>
      <c r="D173" s="62" t="s">
        <v>117</v>
      </c>
      <c r="E173" s="62" t="s">
        <v>120</v>
      </c>
      <c r="F173" s="62" t="str">
        <f t="shared" si="3"/>
        <v>TAG001502 FAU Master Account Set: Budget Pool - INTRA-Fund Transfers Out</v>
      </c>
      <c r="G173" s="70">
        <v>980</v>
      </c>
      <c r="H173" s="70">
        <v>-70</v>
      </c>
      <c r="I173" s="70">
        <v>910</v>
      </c>
      <c r="J173" s="70">
        <v>670.44</v>
      </c>
      <c r="K173" s="70">
        <v>0</v>
      </c>
      <c r="L173" s="70">
        <v>0</v>
      </c>
      <c r="M173" s="70">
        <v>670.44</v>
      </c>
      <c r="N173" s="70">
        <v>239.56</v>
      </c>
      <c r="O173" s="70">
        <v>0.26325300000000001</v>
      </c>
      <c r="P173" s="63">
        <v>2023</v>
      </c>
    </row>
    <row r="174" spans="1:16" hidden="1" x14ac:dyDescent="0.25">
      <c r="A174" s="62" t="s">
        <v>45</v>
      </c>
      <c r="B174" s="62" t="s">
        <v>440</v>
      </c>
      <c r="C174" s="62" t="s">
        <v>118</v>
      </c>
      <c r="D174" s="62" t="s">
        <v>117</v>
      </c>
      <c r="E174" s="62" t="s">
        <v>121</v>
      </c>
      <c r="F174" s="62" t="str">
        <f t="shared" si="3"/>
        <v>TAG001503 FAU Master Account Set: Budget Pool - Expense</v>
      </c>
      <c r="G174" s="70">
        <v>28000</v>
      </c>
      <c r="H174" s="70">
        <v>0</v>
      </c>
      <c r="I174" s="70">
        <v>28000</v>
      </c>
      <c r="J174" s="70">
        <v>19878.47</v>
      </c>
      <c r="K174" s="70">
        <v>0</v>
      </c>
      <c r="L174" s="70">
        <v>0</v>
      </c>
      <c r="M174" s="70">
        <v>19878.47</v>
      </c>
      <c r="N174" s="70">
        <v>8121.53</v>
      </c>
      <c r="O174" s="70">
        <v>0.29005500000000001</v>
      </c>
      <c r="P174" s="63">
        <v>2023</v>
      </c>
    </row>
    <row r="175" spans="1:16" hidden="1" x14ac:dyDescent="0.25">
      <c r="A175" s="62" t="s">
        <v>45</v>
      </c>
      <c r="B175" s="62" t="s">
        <v>440</v>
      </c>
      <c r="C175" s="62" t="s">
        <v>118</v>
      </c>
      <c r="D175" s="62" t="s">
        <v>117</v>
      </c>
      <c r="E175" s="62" t="s">
        <v>120</v>
      </c>
      <c r="F175" s="62" t="str">
        <f t="shared" si="3"/>
        <v>TAG001503 FAU Master Account Set: Budget Pool - INTRA-Fund Transfers Out</v>
      </c>
      <c r="G175" s="70">
        <v>2035.6</v>
      </c>
      <c r="H175" s="70">
        <v>0</v>
      </c>
      <c r="I175" s="70">
        <v>2035.6</v>
      </c>
      <c r="J175" s="70">
        <v>1634.87</v>
      </c>
      <c r="K175" s="70">
        <v>0</v>
      </c>
      <c r="L175" s="70">
        <v>0</v>
      </c>
      <c r="M175" s="70">
        <v>1634.87</v>
      </c>
      <c r="N175" s="70">
        <v>400.73</v>
      </c>
      <c r="O175" s="70">
        <v>0.19686100000000001</v>
      </c>
      <c r="P175" s="63">
        <v>2023</v>
      </c>
    </row>
    <row r="176" spans="1:16" hidden="1" x14ac:dyDescent="0.25">
      <c r="A176" s="62" t="s">
        <v>45</v>
      </c>
      <c r="B176" s="62" t="s">
        <v>440</v>
      </c>
      <c r="C176" s="62" t="s">
        <v>118</v>
      </c>
      <c r="D176" s="62" t="s">
        <v>117</v>
      </c>
      <c r="E176" s="62" t="s">
        <v>116</v>
      </c>
      <c r="F176" s="62" t="str">
        <f t="shared" si="3"/>
        <v>TAG001503 FAU Master Account Set: Budget Pool - OPS</v>
      </c>
      <c r="G176" s="70">
        <v>44700</v>
      </c>
      <c r="H176" s="70">
        <v>0</v>
      </c>
      <c r="I176" s="70">
        <v>44700</v>
      </c>
      <c r="J176" s="70">
        <v>38509.800000000003</v>
      </c>
      <c r="K176" s="70">
        <v>0</v>
      </c>
      <c r="L176" s="70">
        <v>0</v>
      </c>
      <c r="M176" s="70">
        <v>38509.800000000003</v>
      </c>
      <c r="N176" s="70">
        <v>6190.2</v>
      </c>
      <c r="O176" s="70">
        <v>0.13848299999999999</v>
      </c>
      <c r="P176" s="63">
        <v>2023</v>
      </c>
    </row>
    <row r="177" spans="1:16" hidden="1" x14ac:dyDescent="0.25">
      <c r="A177" s="62" t="s">
        <v>46</v>
      </c>
      <c r="B177" s="62" t="s">
        <v>439</v>
      </c>
      <c r="C177" s="62" t="s">
        <v>118</v>
      </c>
      <c r="D177" s="62" t="s">
        <v>117</v>
      </c>
      <c r="E177" s="62" t="s">
        <v>121</v>
      </c>
      <c r="F177" s="62" t="str">
        <f t="shared" si="3"/>
        <v>TAG001504 FAU Master Account Set: Budget Pool - Expense</v>
      </c>
      <c r="G177" s="70">
        <v>50000</v>
      </c>
      <c r="H177" s="70">
        <v>-7250</v>
      </c>
      <c r="I177" s="70">
        <v>42750</v>
      </c>
      <c r="J177" s="70">
        <v>5178.6400000000003</v>
      </c>
      <c r="K177" s="70">
        <v>0</v>
      </c>
      <c r="L177" s="70">
        <v>0</v>
      </c>
      <c r="M177" s="70">
        <v>5178.6400000000003</v>
      </c>
      <c r="N177" s="70">
        <v>37571.360000000001</v>
      </c>
      <c r="O177" s="70">
        <v>0.87886200000000003</v>
      </c>
      <c r="P177" s="63">
        <v>2023</v>
      </c>
    </row>
    <row r="178" spans="1:16" hidden="1" x14ac:dyDescent="0.25">
      <c r="A178" s="62" t="s">
        <v>46</v>
      </c>
      <c r="B178" s="62" t="s">
        <v>439</v>
      </c>
      <c r="C178" s="62" t="s">
        <v>118</v>
      </c>
      <c r="D178" s="62" t="s">
        <v>117</v>
      </c>
      <c r="E178" s="62" t="s">
        <v>120</v>
      </c>
      <c r="F178" s="62" t="str">
        <f t="shared" si="3"/>
        <v>TAG001504 FAU Master Account Set: Budget Pool - INTRA-Fund Transfers Out</v>
      </c>
      <c r="G178" s="70">
        <v>1400</v>
      </c>
      <c r="H178" s="70">
        <v>-197.86</v>
      </c>
      <c r="I178" s="70">
        <v>1202.1400000000001</v>
      </c>
      <c r="J178" s="70">
        <v>10145</v>
      </c>
      <c r="K178" s="70">
        <v>0</v>
      </c>
      <c r="L178" s="70">
        <v>0</v>
      </c>
      <c r="M178" s="70">
        <v>10145</v>
      </c>
      <c r="N178" s="70">
        <v>-8942.86</v>
      </c>
      <c r="O178" s="70">
        <v>-7.4391170000000004</v>
      </c>
      <c r="P178" s="63">
        <v>2023</v>
      </c>
    </row>
    <row r="179" spans="1:16" hidden="1" x14ac:dyDescent="0.25">
      <c r="A179" s="62" t="s">
        <v>47</v>
      </c>
      <c r="B179" s="62" t="s">
        <v>438</v>
      </c>
      <c r="C179" s="62" t="s">
        <v>118</v>
      </c>
      <c r="D179" s="62" t="s">
        <v>117</v>
      </c>
      <c r="E179" s="62" t="s">
        <v>121</v>
      </c>
      <c r="F179" s="62" t="str">
        <f t="shared" si="3"/>
        <v>TAG001505 FAU Master Account Set: Budget Pool - Expense</v>
      </c>
      <c r="G179" s="70">
        <v>6468</v>
      </c>
      <c r="H179" s="70">
        <v>3028.55</v>
      </c>
      <c r="I179" s="70">
        <v>9496.5499999999993</v>
      </c>
      <c r="J179" s="70">
        <v>8197.2800000000007</v>
      </c>
      <c r="K179" s="70">
        <v>0</v>
      </c>
      <c r="L179" s="70">
        <v>0</v>
      </c>
      <c r="M179" s="70">
        <v>8197.2800000000007</v>
      </c>
      <c r="N179" s="70">
        <v>1299.27</v>
      </c>
      <c r="O179" s="70">
        <v>0.13681499999999999</v>
      </c>
      <c r="P179" s="63">
        <v>2023</v>
      </c>
    </row>
    <row r="180" spans="1:16" hidden="1" x14ac:dyDescent="0.25">
      <c r="A180" s="62" t="s">
        <v>47</v>
      </c>
      <c r="B180" s="62" t="s">
        <v>438</v>
      </c>
      <c r="C180" s="62" t="s">
        <v>118</v>
      </c>
      <c r="D180" s="62" t="s">
        <v>117</v>
      </c>
      <c r="E180" s="62" t="s">
        <v>120</v>
      </c>
      <c r="F180" s="62" t="str">
        <f t="shared" si="3"/>
        <v>TAG001505 FAU Master Account Set: Budget Pool - INTRA-Fund Transfers Out</v>
      </c>
      <c r="G180" s="70">
        <v>5750.09</v>
      </c>
      <c r="H180" s="70">
        <v>0</v>
      </c>
      <c r="I180" s="70">
        <v>5750.09</v>
      </c>
      <c r="J180" s="70">
        <v>5381</v>
      </c>
      <c r="K180" s="70">
        <v>0</v>
      </c>
      <c r="L180" s="70">
        <v>0</v>
      </c>
      <c r="M180" s="70">
        <v>5381</v>
      </c>
      <c r="N180" s="70">
        <v>369.09</v>
      </c>
      <c r="O180" s="70">
        <v>6.4188999999999996E-2</v>
      </c>
      <c r="P180" s="63">
        <v>2023</v>
      </c>
    </row>
    <row r="181" spans="1:16" hidden="1" x14ac:dyDescent="0.25">
      <c r="A181" s="62" t="s">
        <v>47</v>
      </c>
      <c r="B181" s="62" t="s">
        <v>438</v>
      </c>
      <c r="C181" s="62" t="s">
        <v>118</v>
      </c>
      <c r="D181" s="62" t="s">
        <v>117</v>
      </c>
      <c r="E181" s="62" t="s">
        <v>116</v>
      </c>
      <c r="F181" s="62" t="str">
        <f t="shared" si="3"/>
        <v>TAG001505 FAU Master Account Set: Budget Pool - OPS</v>
      </c>
      <c r="G181" s="70">
        <v>39949.85</v>
      </c>
      <c r="H181" s="70">
        <v>-1000</v>
      </c>
      <c r="I181" s="70">
        <v>38949.85</v>
      </c>
      <c r="J181" s="70">
        <v>27067.52</v>
      </c>
      <c r="K181" s="70">
        <v>0</v>
      </c>
      <c r="L181" s="70">
        <v>0</v>
      </c>
      <c r="M181" s="70">
        <v>27067.52</v>
      </c>
      <c r="N181" s="70">
        <v>11882.33</v>
      </c>
      <c r="O181" s="70">
        <v>0.30506699999999998</v>
      </c>
      <c r="P181" s="63">
        <v>2023</v>
      </c>
    </row>
    <row r="182" spans="1:16" hidden="1" x14ac:dyDescent="0.25">
      <c r="A182" s="62" t="s">
        <v>47</v>
      </c>
      <c r="B182" s="62" t="s">
        <v>438</v>
      </c>
      <c r="C182" s="62" t="s">
        <v>118</v>
      </c>
      <c r="D182" s="62" t="s">
        <v>117</v>
      </c>
      <c r="E182" s="62" t="s">
        <v>125</v>
      </c>
      <c r="F182" s="62" t="str">
        <f t="shared" si="3"/>
        <v>TAG001505 FAU Master Account Set: Budget Pool - Salaries &amp; Benefits (AMP, SP, Faculty)</v>
      </c>
      <c r="G182" s="70">
        <v>158942.46</v>
      </c>
      <c r="H182" s="70">
        <v>-2028.55</v>
      </c>
      <c r="I182" s="70">
        <v>156913.91</v>
      </c>
      <c r="J182" s="70">
        <v>156913.85999999999</v>
      </c>
      <c r="K182" s="70">
        <v>0</v>
      </c>
      <c r="L182" s="70">
        <v>0</v>
      </c>
      <c r="M182" s="70">
        <v>156913.85999999999</v>
      </c>
      <c r="N182" s="70">
        <v>0.05</v>
      </c>
      <c r="O182" s="70">
        <v>0</v>
      </c>
      <c r="P182" s="63">
        <v>2023</v>
      </c>
    </row>
    <row r="183" spans="1:16" hidden="1" x14ac:dyDescent="0.25">
      <c r="A183" s="62" t="s">
        <v>48</v>
      </c>
      <c r="B183" s="62" t="s">
        <v>437</v>
      </c>
      <c r="C183" s="62" t="s">
        <v>118</v>
      </c>
      <c r="D183" s="62" t="s">
        <v>117</v>
      </c>
      <c r="E183" s="62" t="s">
        <v>121</v>
      </c>
      <c r="F183" s="62" t="str">
        <f t="shared" si="3"/>
        <v>TAG001506 FAU Master Account Set: Budget Pool - Expense</v>
      </c>
      <c r="G183" s="70">
        <v>3700</v>
      </c>
      <c r="H183" s="70">
        <v>0</v>
      </c>
      <c r="I183" s="70">
        <v>3700</v>
      </c>
      <c r="J183" s="70">
        <v>1888.63</v>
      </c>
      <c r="K183" s="70">
        <v>0</v>
      </c>
      <c r="L183" s="70">
        <v>0</v>
      </c>
      <c r="M183" s="70">
        <v>1888.63</v>
      </c>
      <c r="N183" s="70">
        <v>1811.37</v>
      </c>
      <c r="O183" s="70">
        <v>0.48955900000000002</v>
      </c>
      <c r="P183" s="63">
        <v>2023</v>
      </c>
    </row>
    <row r="184" spans="1:16" hidden="1" x14ac:dyDescent="0.25">
      <c r="A184" s="62" t="s">
        <v>48</v>
      </c>
      <c r="B184" s="62" t="s">
        <v>437</v>
      </c>
      <c r="C184" s="62" t="s">
        <v>118</v>
      </c>
      <c r="D184" s="62" t="s">
        <v>117</v>
      </c>
      <c r="E184" s="62" t="s">
        <v>120</v>
      </c>
      <c r="F184" s="62" t="str">
        <f>_xlfn.CONCAT(A184," ",E184)</f>
        <v>TAG001506 FAU Master Account Set: Budget Pool - INTRA-Fund Transfers Out</v>
      </c>
      <c r="G184" s="70">
        <v>660.1</v>
      </c>
      <c r="H184" s="70">
        <v>0</v>
      </c>
      <c r="I184" s="70">
        <v>660.1</v>
      </c>
      <c r="J184" s="70">
        <v>256.97000000000003</v>
      </c>
      <c r="K184" s="70">
        <v>0</v>
      </c>
      <c r="L184" s="70">
        <v>0</v>
      </c>
      <c r="M184" s="70">
        <v>256.97000000000003</v>
      </c>
      <c r="N184" s="70">
        <v>403.13</v>
      </c>
      <c r="O184" s="70">
        <v>0.61070999999999998</v>
      </c>
      <c r="P184" s="63">
        <v>2023</v>
      </c>
    </row>
    <row r="185" spans="1:16" hidden="1" x14ac:dyDescent="0.25">
      <c r="A185" s="62" t="s">
        <v>48</v>
      </c>
      <c r="B185" s="62" t="s">
        <v>437</v>
      </c>
      <c r="C185" s="62" t="s">
        <v>118</v>
      </c>
      <c r="D185" s="62" t="s">
        <v>117</v>
      </c>
      <c r="E185" s="62" t="s">
        <v>116</v>
      </c>
      <c r="F185" s="62" t="str">
        <f t="shared" si="3"/>
        <v>TAG001506 FAU Master Account Set: Budget Pool - OPS</v>
      </c>
      <c r="G185" s="70">
        <v>19875</v>
      </c>
      <c r="H185" s="70">
        <v>0</v>
      </c>
      <c r="I185" s="70">
        <v>19875</v>
      </c>
      <c r="J185" s="70">
        <v>7288.82</v>
      </c>
      <c r="K185" s="70">
        <v>0</v>
      </c>
      <c r="L185" s="70">
        <v>0</v>
      </c>
      <c r="M185" s="70">
        <v>7288.82</v>
      </c>
      <c r="N185" s="70">
        <v>12586.18</v>
      </c>
      <c r="O185" s="70">
        <v>0.63326700000000002</v>
      </c>
      <c r="P185" s="63">
        <v>2023</v>
      </c>
    </row>
    <row r="186" spans="1:16" hidden="1" x14ac:dyDescent="0.25">
      <c r="A186" s="62" t="s">
        <v>49</v>
      </c>
      <c r="B186" s="62" t="s">
        <v>436</v>
      </c>
      <c r="C186" s="62" t="s">
        <v>118</v>
      </c>
      <c r="D186" s="62" t="s">
        <v>117</v>
      </c>
      <c r="E186" s="62" t="s">
        <v>121</v>
      </c>
      <c r="F186" s="62" t="str">
        <f t="shared" si="3"/>
        <v>TAG001507 FAU Master Account Set: Budget Pool - Expense</v>
      </c>
      <c r="G186" s="70">
        <v>1720</v>
      </c>
      <c r="H186" s="70">
        <v>0</v>
      </c>
      <c r="I186" s="70">
        <v>1720</v>
      </c>
      <c r="J186" s="70">
        <v>1445.05</v>
      </c>
      <c r="K186" s="70">
        <v>0</v>
      </c>
      <c r="L186" s="70">
        <v>0</v>
      </c>
      <c r="M186" s="70">
        <v>1445.05</v>
      </c>
      <c r="N186" s="70">
        <v>274.95</v>
      </c>
      <c r="O186" s="70">
        <v>0.159855</v>
      </c>
      <c r="P186" s="63">
        <v>2023</v>
      </c>
    </row>
    <row r="187" spans="1:16" hidden="1" x14ac:dyDescent="0.25">
      <c r="A187" s="62" t="s">
        <v>49</v>
      </c>
      <c r="B187" s="62" t="s">
        <v>436</v>
      </c>
      <c r="C187" s="62" t="s">
        <v>118</v>
      </c>
      <c r="D187" s="62" t="s">
        <v>117</v>
      </c>
      <c r="E187" s="62" t="s">
        <v>120</v>
      </c>
      <c r="F187" s="62" t="str">
        <f t="shared" si="3"/>
        <v>TAG001507 FAU Master Account Set: Budget Pool - INTRA-Fund Transfers Out</v>
      </c>
      <c r="G187" s="70">
        <v>302.18</v>
      </c>
      <c r="H187" s="70">
        <v>0</v>
      </c>
      <c r="I187" s="70">
        <v>302.18</v>
      </c>
      <c r="J187" s="70">
        <v>2903.97</v>
      </c>
      <c r="K187" s="70">
        <v>0</v>
      </c>
      <c r="L187" s="70">
        <v>0</v>
      </c>
      <c r="M187" s="70">
        <v>2903.97</v>
      </c>
      <c r="N187" s="70">
        <v>-2601.79</v>
      </c>
      <c r="O187" s="70">
        <v>-8.6100670000000008</v>
      </c>
      <c r="P187" s="63">
        <v>2023</v>
      </c>
    </row>
    <row r="188" spans="1:16" hidden="1" x14ac:dyDescent="0.25">
      <c r="A188" s="62" t="s">
        <v>49</v>
      </c>
      <c r="B188" s="62" t="s">
        <v>436</v>
      </c>
      <c r="C188" s="62" t="s">
        <v>118</v>
      </c>
      <c r="D188" s="62" t="s">
        <v>117</v>
      </c>
      <c r="E188" s="62" t="s">
        <v>116</v>
      </c>
      <c r="F188" s="62" t="str">
        <f t="shared" si="3"/>
        <v>TAG001507 FAU Master Account Set: Budget Pool - OPS</v>
      </c>
      <c r="G188" s="70">
        <v>9072</v>
      </c>
      <c r="H188" s="70">
        <v>0</v>
      </c>
      <c r="I188" s="70">
        <v>9072</v>
      </c>
      <c r="J188" s="70">
        <v>6197</v>
      </c>
      <c r="K188" s="70">
        <v>0</v>
      </c>
      <c r="L188" s="70">
        <v>0</v>
      </c>
      <c r="M188" s="70">
        <v>6197</v>
      </c>
      <c r="N188" s="70">
        <v>2875</v>
      </c>
      <c r="O188" s="70">
        <v>0.316909</v>
      </c>
      <c r="P188" s="63">
        <v>2023</v>
      </c>
    </row>
    <row r="189" spans="1:16" hidden="1" x14ac:dyDescent="0.25">
      <c r="A189" s="62" t="s">
        <v>50</v>
      </c>
      <c r="B189" s="62" t="s">
        <v>435</v>
      </c>
      <c r="C189" s="62" t="s">
        <v>118</v>
      </c>
      <c r="D189" s="62" t="s">
        <v>117</v>
      </c>
      <c r="E189" s="62" t="s">
        <v>121</v>
      </c>
      <c r="F189" s="62" t="str">
        <f t="shared" si="3"/>
        <v>TAG001508 FAU Master Account Set: Budget Pool - Expense</v>
      </c>
      <c r="G189" s="70">
        <v>31850</v>
      </c>
      <c r="H189" s="70">
        <v>2687.86</v>
      </c>
      <c r="I189" s="70">
        <v>34537.86</v>
      </c>
      <c r="J189" s="70">
        <v>30653.919999999998</v>
      </c>
      <c r="K189" s="70">
        <v>0</v>
      </c>
      <c r="L189" s="70">
        <v>0</v>
      </c>
      <c r="M189" s="70">
        <v>30653.919999999998</v>
      </c>
      <c r="N189" s="70">
        <v>3883.94</v>
      </c>
      <c r="O189" s="70">
        <v>0.112455</v>
      </c>
      <c r="P189" s="63">
        <v>2023</v>
      </c>
    </row>
    <row r="190" spans="1:16" hidden="1" x14ac:dyDescent="0.25">
      <c r="A190" s="62" t="s">
        <v>50</v>
      </c>
      <c r="B190" s="62" t="s">
        <v>435</v>
      </c>
      <c r="C190" s="62" t="s">
        <v>118</v>
      </c>
      <c r="D190" s="62" t="s">
        <v>117</v>
      </c>
      <c r="E190" s="62" t="s">
        <v>120</v>
      </c>
      <c r="F190" s="62" t="str">
        <f t="shared" si="3"/>
        <v>TAG001508 FAU Master Account Set: Budget Pool - INTRA-Fund Transfers Out</v>
      </c>
      <c r="G190" s="70">
        <v>2119.6</v>
      </c>
      <c r="H190" s="70">
        <v>0</v>
      </c>
      <c r="I190" s="70">
        <v>2119.6</v>
      </c>
      <c r="J190" s="70">
        <v>2017.53</v>
      </c>
      <c r="K190" s="70">
        <v>0</v>
      </c>
      <c r="L190" s="70">
        <v>0</v>
      </c>
      <c r="M190" s="70">
        <v>2017.53</v>
      </c>
      <c r="N190" s="70">
        <v>102.07</v>
      </c>
      <c r="O190" s="70">
        <v>4.8155000000000003E-2</v>
      </c>
      <c r="P190" s="63">
        <v>2023</v>
      </c>
    </row>
    <row r="191" spans="1:16" hidden="1" x14ac:dyDescent="0.25">
      <c r="A191" s="62" t="s">
        <v>50</v>
      </c>
      <c r="B191" s="62" t="s">
        <v>435</v>
      </c>
      <c r="C191" s="62" t="s">
        <v>118</v>
      </c>
      <c r="D191" s="62" t="s">
        <v>117</v>
      </c>
      <c r="E191" s="62" t="s">
        <v>116</v>
      </c>
      <c r="F191" s="62" t="str">
        <f t="shared" si="3"/>
        <v>TAG001508 FAU Master Account Set: Budget Pool - OPS</v>
      </c>
      <c r="G191" s="70">
        <v>43850</v>
      </c>
      <c r="H191" s="70">
        <v>-2372.56</v>
      </c>
      <c r="I191" s="70">
        <v>41477.440000000002</v>
      </c>
      <c r="J191" s="70">
        <v>41400.25</v>
      </c>
      <c r="K191" s="70">
        <v>0</v>
      </c>
      <c r="L191" s="70">
        <v>0</v>
      </c>
      <c r="M191" s="70">
        <v>41400.25</v>
      </c>
      <c r="N191" s="70">
        <v>77.19</v>
      </c>
      <c r="O191" s="70">
        <v>1.861E-3</v>
      </c>
      <c r="P191" s="63">
        <v>2023</v>
      </c>
    </row>
    <row r="192" spans="1:16" hidden="1" x14ac:dyDescent="0.25">
      <c r="A192" s="62" t="s">
        <v>51</v>
      </c>
      <c r="B192" s="62" t="s">
        <v>434</v>
      </c>
      <c r="C192" s="62" t="s">
        <v>118</v>
      </c>
      <c r="D192" s="62" t="s">
        <v>117</v>
      </c>
      <c r="E192" s="62" t="s">
        <v>121</v>
      </c>
      <c r="F192" s="62" t="str">
        <f t="shared" si="3"/>
        <v>TAG001509 FAU Master Account Set: Budget Pool - Expense</v>
      </c>
      <c r="G192" s="70">
        <v>21100</v>
      </c>
      <c r="H192" s="70">
        <v>-839.63</v>
      </c>
      <c r="I192" s="70">
        <v>20260.37</v>
      </c>
      <c r="J192" s="70">
        <v>6567.62</v>
      </c>
      <c r="K192" s="70">
        <v>0</v>
      </c>
      <c r="L192" s="70">
        <v>0</v>
      </c>
      <c r="M192" s="70">
        <v>6567.62</v>
      </c>
      <c r="N192" s="70">
        <v>13692.75</v>
      </c>
      <c r="O192" s="70">
        <v>0.67583899999999997</v>
      </c>
      <c r="P192" s="63">
        <v>2023</v>
      </c>
    </row>
    <row r="193" spans="1:16" hidden="1" x14ac:dyDescent="0.25">
      <c r="A193" s="62" t="s">
        <v>51</v>
      </c>
      <c r="B193" s="62" t="s">
        <v>434</v>
      </c>
      <c r="C193" s="62" t="s">
        <v>118</v>
      </c>
      <c r="D193" s="62" t="s">
        <v>117</v>
      </c>
      <c r="E193" s="62" t="s">
        <v>120</v>
      </c>
      <c r="F193" s="62" t="str">
        <f t="shared" si="3"/>
        <v>TAG001509 FAU Master Account Set: Budget Pool - INTRA-Fund Transfers Out</v>
      </c>
      <c r="G193" s="70">
        <v>4554.6499999999996</v>
      </c>
      <c r="H193" s="70">
        <v>0</v>
      </c>
      <c r="I193" s="70">
        <v>4554.6499999999996</v>
      </c>
      <c r="J193" s="70">
        <v>4171.22</v>
      </c>
      <c r="K193" s="70">
        <v>0</v>
      </c>
      <c r="L193" s="70">
        <v>0</v>
      </c>
      <c r="M193" s="70">
        <v>4171.22</v>
      </c>
      <c r="N193" s="70">
        <v>383.43</v>
      </c>
      <c r="O193" s="70">
        <v>8.4183999999999995E-2</v>
      </c>
      <c r="P193" s="63">
        <v>2023</v>
      </c>
    </row>
    <row r="194" spans="1:16" hidden="1" x14ac:dyDescent="0.25">
      <c r="A194" s="62" t="s">
        <v>51</v>
      </c>
      <c r="B194" s="62" t="s">
        <v>434</v>
      </c>
      <c r="C194" s="62" t="s">
        <v>118</v>
      </c>
      <c r="D194" s="62" t="s">
        <v>117</v>
      </c>
      <c r="E194" s="62" t="s">
        <v>116</v>
      </c>
      <c r="F194" s="62" t="str">
        <f t="shared" si="3"/>
        <v>TAG001509 FAU Master Account Set: Budget Pool - OPS</v>
      </c>
      <c r="G194" s="70">
        <v>7840</v>
      </c>
      <c r="H194" s="70">
        <v>1813</v>
      </c>
      <c r="I194" s="70">
        <v>9653</v>
      </c>
      <c r="J194" s="70">
        <v>9653</v>
      </c>
      <c r="K194" s="70">
        <v>0</v>
      </c>
      <c r="L194" s="70">
        <v>0</v>
      </c>
      <c r="M194" s="70">
        <v>9653</v>
      </c>
      <c r="N194" s="70">
        <v>0</v>
      </c>
      <c r="O194" s="70">
        <v>0</v>
      </c>
      <c r="P194" s="63">
        <v>2023</v>
      </c>
    </row>
    <row r="195" spans="1:16" hidden="1" x14ac:dyDescent="0.25">
      <c r="A195" s="62" t="s">
        <v>51</v>
      </c>
      <c r="B195" s="62" t="s">
        <v>434</v>
      </c>
      <c r="C195" s="62" t="s">
        <v>118</v>
      </c>
      <c r="D195" s="62" t="s">
        <v>117</v>
      </c>
      <c r="E195" s="62" t="s">
        <v>125</v>
      </c>
      <c r="F195" s="62" t="str">
        <f t="shared" ref="F195:F258" si="4">_xlfn.CONCAT(A195," ",E195)</f>
        <v>TAG001509 FAU Master Account Set: Budget Pool - Salaries &amp; Benefits (AMP, SP, Faculty)</v>
      </c>
      <c r="G195" s="70">
        <v>133726.14000000001</v>
      </c>
      <c r="H195" s="70">
        <v>-973.37</v>
      </c>
      <c r="I195" s="70">
        <v>132752.76999999999</v>
      </c>
      <c r="J195" s="70">
        <v>132752.70000000001</v>
      </c>
      <c r="K195" s="70">
        <v>0</v>
      </c>
      <c r="L195" s="70">
        <v>0</v>
      </c>
      <c r="M195" s="70">
        <v>132752.70000000001</v>
      </c>
      <c r="N195" s="70">
        <v>7.0000000000000007E-2</v>
      </c>
      <c r="O195" s="70">
        <v>9.9999999999999995E-7</v>
      </c>
      <c r="P195" s="63">
        <v>2023</v>
      </c>
    </row>
    <row r="196" spans="1:16" hidden="1" x14ac:dyDescent="0.25">
      <c r="A196" s="62" t="s">
        <v>52</v>
      </c>
      <c r="B196" s="62" t="s">
        <v>433</v>
      </c>
      <c r="C196" s="62" t="s">
        <v>118</v>
      </c>
      <c r="D196" s="62" t="s">
        <v>117</v>
      </c>
      <c r="E196" s="62" t="s">
        <v>121</v>
      </c>
      <c r="F196" s="62" t="str">
        <f t="shared" si="4"/>
        <v>TAG001510 FAU Master Account Set: Budget Pool - Expense</v>
      </c>
      <c r="G196" s="70">
        <v>30000</v>
      </c>
      <c r="H196" s="70">
        <v>31000</v>
      </c>
      <c r="I196" s="70">
        <v>61000</v>
      </c>
      <c r="J196" s="70">
        <v>53620.13</v>
      </c>
      <c r="K196" s="70">
        <v>0</v>
      </c>
      <c r="L196" s="70">
        <v>0</v>
      </c>
      <c r="M196" s="70">
        <v>53620.13</v>
      </c>
      <c r="N196" s="70">
        <v>7379.87</v>
      </c>
      <c r="O196" s="70">
        <v>0.12098100000000001</v>
      </c>
      <c r="P196" s="63">
        <v>2023</v>
      </c>
    </row>
    <row r="197" spans="1:16" hidden="1" x14ac:dyDescent="0.25">
      <c r="A197" s="62" t="s">
        <v>52</v>
      </c>
      <c r="B197" s="62" t="s">
        <v>433</v>
      </c>
      <c r="C197" s="62" t="s">
        <v>118</v>
      </c>
      <c r="D197" s="62" t="s">
        <v>117</v>
      </c>
      <c r="E197" s="62" t="s">
        <v>120</v>
      </c>
      <c r="F197" s="62" t="str">
        <f t="shared" si="4"/>
        <v>TAG001510 FAU Master Account Set: Budget Pool - INTRA-Fund Transfers Out</v>
      </c>
      <c r="G197" s="70">
        <v>840</v>
      </c>
      <c r="H197" s="70">
        <v>862.28</v>
      </c>
      <c r="I197" s="70">
        <v>1702.28</v>
      </c>
      <c r="J197" s="70">
        <v>1501.37</v>
      </c>
      <c r="K197" s="70">
        <v>0</v>
      </c>
      <c r="L197" s="70">
        <v>0</v>
      </c>
      <c r="M197" s="70">
        <v>1501.37</v>
      </c>
      <c r="N197" s="70">
        <v>200.91</v>
      </c>
      <c r="O197" s="70">
        <v>0.118024</v>
      </c>
      <c r="P197" s="63">
        <v>2023</v>
      </c>
    </row>
    <row r="198" spans="1:16" hidden="1" x14ac:dyDescent="0.25">
      <c r="A198" s="62" t="s">
        <v>53</v>
      </c>
      <c r="B198" s="62" t="s">
        <v>432</v>
      </c>
      <c r="C198" s="62" t="s">
        <v>118</v>
      </c>
      <c r="D198" s="62" t="s">
        <v>117</v>
      </c>
      <c r="E198" s="62" t="s">
        <v>121</v>
      </c>
      <c r="F198" s="62" t="str">
        <f t="shared" si="4"/>
        <v>TAG001511 FAU Master Account Set: Budget Pool - Expense</v>
      </c>
      <c r="G198" s="70">
        <v>2000</v>
      </c>
      <c r="H198" s="70">
        <v>0</v>
      </c>
      <c r="I198" s="70">
        <v>2000</v>
      </c>
      <c r="J198" s="70">
        <v>0</v>
      </c>
      <c r="K198" s="70">
        <v>0</v>
      </c>
      <c r="L198" s="70">
        <v>0</v>
      </c>
      <c r="M198" s="70">
        <v>0</v>
      </c>
      <c r="N198" s="70">
        <v>2000</v>
      </c>
      <c r="O198" s="70">
        <v>1</v>
      </c>
      <c r="P198" s="63">
        <v>2023</v>
      </c>
    </row>
    <row r="199" spans="1:16" hidden="1" x14ac:dyDescent="0.25">
      <c r="A199" s="62" t="s">
        <v>53</v>
      </c>
      <c r="B199" s="62" t="s">
        <v>432</v>
      </c>
      <c r="C199" s="62" t="s">
        <v>118</v>
      </c>
      <c r="D199" s="62" t="s">
        <v>117</v>
      </c>
      <c r="E199" s="62" t="s">
        <v>120</v>
      </c>
      <c r="F199" s="62" t="str">
        <f t="shared" si="4"/>
        <v>TAG001511 FAU Master Account Set: Budget Pool - INTRA-Fund Transfers Out</v>
      </c>
      <c r="G199" s="70">
        <v>56</v>
      </c>
      <c r="H199" s="70">
        <v>0</v>
      </c>
      <c r="I199" s="70">
        <v>56</v>
      </c>
      <c r="J199" s="70">
        <v>0</v>
      </c>
      <c r="K199" s="70">
        <v>0</v>
      </c>
      <c r="L199" s="70">
        <v>0</v>
      </c>
      <c r="M199" s="70">
        <v>0</v>
      </c>
      <c r="N199" s="70">
        <v>56</v>
      </c>
      <c r="O199" s="70">
        <v>1</v>
      </c>
      <c r="P199" s="63">
        <v>2023</v>
      </c>
    </row>
    <row r="200" spans="1:16" hidden="1" x14ac:dyDescent="0.25">
      <c r="A200" s="62" t="s">
        <v>54</v>
      </c>
      <c r="B200" s="62" t="s">
        <v>9</v>
      </c>
      <c r="C200" s="62" t="s">
        <v>118</v>
      </c>
      <c r="D200" s="62" t="s">
        <v>117</v>
      </c>
      <c r="E200" s="62" t="s">
        <v>121</v>
      </c>
      <c r="F200" s="62" t="str">
        <f t="shared" si="4"/>
        <v>TAG001513 FAU Master Account Set: Budget Pool - Expense</v>
      </c>
      <c r="G200" s="70">
        <v>63000</v>
      </c>
      <c r="H200" s="70">
        <v>0</v>
      </c>
      <c r="I200" s="70">
        <v>63000</v>
      </c>
      <c r="J200" s="70">
        <v>47342.15</v>
      </c>
      <c r="K200" s="70">
        <v>0</v>
      </c>
      <c r="L200" s="70">
        <v>0</v>
      </c>
      <c r="M200" s="70">
        <v>47342.15</v>
      </c>
      <c r="N200" s="70">
        <v>15657.85</v>
      </c>
      <c r="O200" s="70">
        <v>0.24853700000000001</v>
      </c>
      <c r="P200" s="63">
        <v>2023</v>
      </c>
    </row>
    <row r="201" spans="1:16" hidden="1" x14ac:dyDescent="0.25">
      <c r="A201" s="62" t="s">
        <v>54</v>
      </c>
      <c r="B201" s="62" t="s">
        <v>9</v>
      </c>
      <c r="C201" s="62" t="s">
        <v>118</v>
      </c>
      <c r="D201" s="62" t="s">
        <v>117</v>
      </c>
      <c r="E201" s="62" t="s">
        <v>120</v>
      </c>
      <c r="F201" s="62" t="str">
        <f t="shared" si="4"/>
        <v>TAG001513 FAU Master Account Set: Budget Pool - INTRA-Fund Transfers Out</v>
      </c>
      <c r="G201" s="70">
        <v>1764</v>
      </c>
      <c r="H201" s="70">
        <v>0</v>
      </c>
      <c r="I201" s="70">
        <v>1764</v>
      </c>
      <c r="J201" s="70">
        <v>1325.58</v>
      </c>
      <c r="K201" s="70">
        <v>0</v>
      </c>
      <c r="L201" s="70">
        <v>0</v>
      </c>
      <c r="M201" s="70">
        <v>1325.58</v>
      </c>
      <c r="N201" s="70">
        <v>438.42</v>
      </c>
      <c r="O201" s="70">
        <v>0.24853700000000001</v>
      </c>
      <c r="P201" s="63">
        <v>2023</v>
      </c>
    </row>
    <row r="202" spans="1:16" hidden="1" x14ac:dyDescent="0.25">
      <c r="A202" s="62" t="s">
        <v>55</v>
      </c>
      <c r="B202" s="62" t="s">
        <v>10</v>
      </c>
      <c r="C202" s="62" t="s">
        <v>118</v>
      </c>
      <c r="D202" s="62" t="s">
        <v>117</v>
      </c>
      <c r="E202" s="62" t="s">
        <v>121</v>
      </c>
      <c r="F202" s="62" t="str">
        <f t="shared" si="4"/>
        <v>TAG001514 FAU Master Account Set: Budget Pool - Expense</v>
      </c>
      <c r="G202" s="70">
        <v>11930</v>
      </c>
      <c r="H202" s="70">
        <v>2000</v>
      </c>
      <c r="I202" s="70">
        <v>13930</v>
      </c>
      <c r="J202" s="70">
        <v>11470.29</v>
      </c>
      <c r="K202" s="70">
        <v>0</v>
      </c>
      <c r="L202" s="70">
        <v>0</v>
      </c>
      <c r="M202" s="70">
        <v>11470.29</v>
      </c>
      <c r="N202" s="70">
        <v>2459.71</v>
      </c>
      <c r="O202" s="70">
        <v>0.17657600000000001</v>
      </c>
      <c r="P202" s="63">
        <v>2023</v>
      </c>
    </row>
    <row r="203" spans="1:16" hidden="1" x14ac:dyDescent="0.25">
      <c r="A203" s="62" t="s">
        <v>55</v>
      </c>
      <c r="B203" s="62" t="s">
        <v>10</v>
      </c>
      <c r="C203" s="62" t="s">
        <v>118</v>
      </c>
      <c r="D203" s="62" t="s">
        <v>117</v>
      </c>
      <c r="E203" s="62" t="s">
        <v>120</v>
      </c>
      <c r="F203" s="62" t="str">
        <f t="shared" si="4"/>
        <v>TAG001514 FAU Master Account Set: Budget Pool - INTRA-Fund Transfers Out</v>
      </c>
      <c r="G203" s="70">
        <v>1615.32</v>
      </c>
      <c r="H203" s="70">
        <v>0</v>
      </c>
      <c r="I203" s="70">
        <v>1615.32</v>
      </c>
      <c r="J203" s="70">
        <v>1340.5</v>
      </c>
      <c r="K203" s="70">
        <v>0</v>
      </c>
      <c r="L203" s="70">
        <v>0</v>
      </c>
      <c r="M203" s="70">
        <v>1340.5</v>
      </c>
      <c r="N203" s="70">
        <v>274.82</v>
      </c>
      <c r="O203" s="70">
        <v>0.17013300000000001</v>
      </c>
      <c r="P203" s="63">
        <v>2023</v>
      </c>
    </row>
    <row r="204" spans="1:16" hidden="1" x14ac:dyDescent="0.25">
      <c r="A204" s="62" t="s">
        <v>55</v>
      </c>
      <c r="B204" s="62" t="s">
        <v>10</v>
      </c>
      <c r="C204" s="62" t="s">
        <v>118</v>
      </c>
      <c r="D204" s="62" t="s">
        <v>117</v>
      </c>
      <c r="E204" s="62" t="s">
        <v>116</v>
      </c>
      <c r="F204" s="62" t="str">
        <f t="shared" si="4"/>
        <v>TAG001514 FAU Master Account Set: Budget Pool - OPS</v>
      </c>
      <c r="G204" s="70">
        <v>45760</v>
      </c>
      <c r="H204" s="70">
        <v>-2000</v>
      </c>
      <c r="I204" s="70">
        <v>43760</v>
      </c>
      <c r="J204" s="70">
        <v>36404.26</v>
      </c>
      <c r="K204" s="70">
        <v>0</v>
      </c>
      <c r="L204" s="70">
        <v>0</v>
      </c>
      <c r="M204" s="70">
        <v>36404.26</v>
      </c>
      <c r="N204" s="70">
        <v>7355.74</v>
      </c>
      <c r="O204" s="70">
        <v>0.16809299999999999</v>
      </c>
      <c r="P204" s="63">
        <v>2023</v>
      </c>
    </row>
    <row r="205" spans="1:16" hidden="1" x14ac:dyDescent="0.25">
      <c r="A205" s="62" t="s">
        <v>56</v>
      </c>
      <c r="B205" s="62" t="s">
        <v>12</v>
      </c>
      <c r="C205" s="62" t="s">
        <v>118</v>
      </c>
      <c r="D205" s="62" t="s">
        <v>117</v>
      </c>
      <c r="E205" s="62" t="s">
        <v>121</v>
      </c>
      <c r="F205" s="62" t="str">
        <f t="shared" si="4"/>
        <v>TAG001515 FAU Master Account Set: Budget Pool - Expense</v>
      </c>
      <c r="G205" s="70">
        <v>12560</v>
      </c>
      <c r="H205" s="70">
        <v>0</v>
      </c>
      <c r="I205" s="70">
        <v>12560</v>
      </c>
      <c r="J205" s="70">
        <v>8253.25</v>
      </c>
      <c r="K205" s="70">
        <v>0</v>
      </c>
      <c r="L205" s="70">
        <v>0</v>
      </c>
      <c r="M205" s="70">
        <v>8253.25</v>
      </c>
      <c r="N205" s="70">
        <v>4306.75</v>
      </c>
      <c r="O205" s="70">
        <v>0.34289399999999998</v>
      </c>
      <c r="P205" s="63">
        <v>2023</v>
      </c>
    </row>
    <row r="206" spans="1:16" hidden="1" x14ac:dyDescent="0.25">
      <c r="A206" s="62" t="s">
        <v>56</v>
      </c>
      <c r="B206" s="62" t="s">
        <v>12</v>
      </c>
      <c r="C206" s="62" t="s">
        <v>118</v>
      </c>
      <c r="D206" s="62" t="s">
        <v>117</v>
      </c>
      <c r="E206" s="62" t="s">
        <v>120</v>
      </c>
      <c r="F206" s="62" t="str">
        <f t="shared" si="4"/>
        <v>TAG001515 FAU Master Account Set: Budget Pool - INTRA-Fund Transfers Out</v>
      </c>
      <c r="G206" s="70">
        <v>2802.8</v>
      </c>
      <c r="H206" s="70">
        <v>0</v>
      </c>
      <c r="I206" s="70">
        <v>2802.8</v>
      </c>
      <c r="J206" s="70">
        <v>16703.07</v>
      </c>
      <c r="K206" s="70">
        <v>0</v>
      </c>
      <c r="L206" s="70">
        <v>0</v>
      </c>
      <c r="M206" s="70">
        <v>16703.07</v>
      </c>
      <c r="N206" s="70">
        <v>-13900.27</v>
      </c>
      <c r="O206" s="70">
        <v>-4.9594230000000001</v>
      </c>
      <c r="P206" s="63">
        <v>2023</v>
      </c>
    </row>
    <row r="207" spans="1:16" hidden="1" x14ac:dyDescent="0.25">
      <c r="A207" s="62" t="s">
        <v>56</v>
      </c>
      <c r="B207" s="62" t="s">
        <v>12</v>
      </c>
      <c r="C207" s="62" t="s">
        <v>118</v>
      </c>
      <c r="D207" s="62" t="s">
        <v>117</v>
      </c>
      <c r="E207" s="62" t="s">
        <v>116</v>
      </c>
      <c r="F207" s="62" t="str">
        <f t="shared" si="4"/>
        <v>TAG001515 FAU Master Account Set: Budget Pool - OPS</v>
      </c>
      <c r="G207" s="70">
        <v>87540</v>
      </c>
      <c r="H207" s="70">
        <v>0</v>
      </c>
      <c r="I207" s="70">
        <v>87540</v>
      </c>
      <c r="J207" s="70">
        <v>69334.37</v>
      </c>
      <c r="K207" s="70">
        <v>0</v>
      </c>
      <c r="L207" s="70">
        <v>0</v>
      </c>
      <c r="M207" s="70">
        <v>69334.37</v>
      </c>
      <c r="N207" s="70">
        <v>18205.63</v>
      </c>
      <c r="O207" s="70">
        <v>0.20796899999999999</v>
      </c>
      <c r="P207" s="63">
        <v>2023</v>
      </c>
    </row>
    <row r="208" spans="1:16" hidden="1" x14ac:dyDescent="0.25">
      <c r="A208" s="62" t="s">
        <v>57</v>
      </c>
      <c r="B208" s="62" t="s">
        <v>431</v>
      </c>
      <c r="C208" s="62" t="s">
        <v>118</v>
      </c>
      <c r="D208" s="62" t="s">
        <v>117</v>
      </c>
      <c r="E208" s="62" t="s">
        <v>121</v>
      </c>
      <c r="F208" s="62" t="str">
        <f t="shared" si="4"/>
        <v>TAG001516 FAU Master Account Set: Budget Pool - Expense</v>
      </c>
      <c r="G208" s="70">
        <v>19500</v>
      </c>
      <c r="H208" s="70">
        <v>0</v>
      </c>
      <c r="I208" s="70">
        <v>19500</v>
      </c>
      <c r="J208" s="70">
        <v>18885.53</v>
      </c>
      <c r="K208" s="70">
        <v>183.16</v>
      </c>
      <c r="L208" s="70">
        <v>0</v>
      </c>
      <c r="M208" s="70">
        <v>19068.689999999999</v>
      </c>
      <c r="N208" s="70">
        <v>431.31</v>
      </c>
      <c r="O208" s="70">
        <v>2.2117999999999999E-2</v>
      </c>
      <c r="P208" s="63">
        <v>2023</v>
      </c>
    </row>
    <row r="209" spans="1:16" hidden="1" x14ac:dyDescent="0.25">
      <c r="A209" s="62" t="s">
        <v>57</v>
      </c>
      <c r="B209" s="62" t="s">
        <v>431</v>
      </c>
      <c r="C209" s="62" t="s">
        <v>118</v>
      </c>
      <c r="D209" s="62" t="s">
        <v>117</v>
      </c>
      <c r="E209" s="62" t="s">
        <v>120</v>
      </c>
      <c r="F209" s="62" t="str">
        <f t="shared" si="4"/>
        <v>TAG001516 FAU Master Account Set: Budget Pool - INTRA-Fund Transfers Out</v>
      </c>
      <c r="G209" s="70">
        <v>546</v>
      </c>
      <c r="H209" s="70">
        <v>0</v>
      </c>
      <c r="I209" s="70">
        <v>546</v>
      </c>
      <c r="J209" s="70">
        <v>528.79999999999995</v>
      </c>
      <c r="K209" s="70">
        <v>0</v>
      </c>
      <c r="L209" s="70">
        <v>0</v>
      </c>
      <c r="M209" s="70">
        <v>528.79999999999995</v>
      </c>
      <c r="N209" s="70">
        <v>17.2</v>
      </c>
      <c r="O209" s="70">
        <v>3.1502000000000002E-2</v>
      </c>
      <c r="P209" s="63">
        <v>2023</v>
      </c>
    </row>
    <row r="210" spans="1:16" hidden="1" x14ac:dyDescent="0.25">
      <c r="A210" s="62" t="s">
        <v>58</v>
      </c>
      <c r="B210" s="62" t="s">
        <v>430</v>
      </c>
      <c r="C210" s="62" t="s">
        <v>118</v>
      </c>
      <c r="D210" s="62" t="s">
        <v>117</v>
      </c>
      <c r="E210" s="62" t="s">
        <v>121</v>
      </c>
      <c r="F210" s="62" t="str">
        <f t="shared" si="4"/>
        <v>TAG001517 FAU Master Account Set: Budget Pool - Expense</v>
      </c>
      <c r="G210" s="70">
        <v>11500</v>
      </c>
      <c r="H210" s="70">
        <v>0</v>
      </c>
      <c r="I210" s="70">
        <v>11500</v>
      </c>
      <c r="J210" s="70">
        <v>8361.31</v>
      </c>
      <c r="K210" s="70">
        <v>0</v>
      </c>
      <c r="L210" s="70">
        <v>0</v>
      </c>
      <c r="M210" s="70">
        <v>8361.31</v>
      </c>
      <c r="N210" s="70">
        <v>3138.69</v>
      </c>
      <c r="O210" s="70">
        <v>0.27293000000000001</v>
      </c>
      <c r="P210" s="63">
        <v>2023</v>
      </c>
    </row>
    <row r="211" spans="1:16" hidden="1" x14ac:dyDescent="0.25">
      <c r="A211" s="62" t="s">
        <v>58</v>
      </c>
      <c r="B211" s="62" t="s">
        <v>430</v>
      </c>
      <c r="C211" s="62" t="s">
        <v>118</v>
      </c>
      <c r="D211" s="62" t="s">
        <v>117</v>
      </c>
      <c r="E211" s="62" t="s">
        <v>120</v>
      </c>
      <c r="F211" s="62" t="str">
        <f t="shared" si="4"/>
        <v>TAG001517 FAU Master Account Set: Budget Pool - INTRA-Fund Transfers Out</v>
      </c>
      <c r="G211" s="70">
        <v>322</v>
      </c>
      <c r="H211" s="70">
        <v>0</v>
      </c>
      <c r="I211" s="70">
        <v>322</v>
      </c>
      <c r="J211" s="70">
        <v>234.12</v>
      </c>
      <c r="K211" s="70">
        <v>0</v>
      </c>
      <c r="L211" s="70">
        <v>0</v>
      </c>
      <c r="M211" s="70">
        <v>234.12</v>
      </c>
      <c r="N211" s="70">
        <v>87.88</v>
      </c>
      <c r="O211" s="70">
        <v>0.27291900000000002</v>
      </c>
      <c r="P211" s="63">
        <v>2023</v>
      </c>
    </row>
    <row r="212" spans="1:16" hidden="1" x14ac:dyDescent="0.25">
      <c r="A212" s="62" t="s">
        <v>59</v>
      </c>
      <c r="B212" s="62" t="s">
        <v>7</v>
      </c>
      <c r="C212" s="62" t="s">
        <v>118</v>
      </c>
      <c r="D212" s="62" t="s">
        <v>117</v>
      </c>
      <c r="E212" s="62" t="s">
        <v>121</v>
      </c>
      <c r="F212" s="62" t="str">
        <f t="shared" si="4"/>
        <v>TAG001518 FAU Master Account Set: Budget Pool - Expense</v>
      </c>
      <c r="G212" s="70">
        <v>12000</v>
      </c>
      <c r="H212" s="70">
        <v>0</v>
      </c>
      <c r="I212" s="70">
        <v>12000</v>
      </c>
      <c r="J212" s="70">
        <v>10201.41</v>
      </c>
      <c r="K212" s="70">
        <v>0</v>
      </c>
      <c r="L212" s="70">
        <v>0</v>
      </c>
      <c r="M212" s="70">
        <v>10201.41</v>
      </c>
      <c r="N212" s="70">
        <v>1798.59</v>
      </c>
      <c r="O212" s="70">
        <v>0.14988299999999999</v>
      </c>
      <c r="P212" s="63">
        <v>2023</v>
      </c>
    </row>
    <row r="213" spans="1:16" hidden="1" x14ac:dyDescent="0.25">
      <c r="A213" s="62" t="s">
        <v>59</v>
      </c>
      <c r="B213" s="62" t="s">
        <v>7</v>
      </c>
      <c r="C213" s="62" t="s">
        <v>118</v>
      </c>
      <c r="D213" s="62" t="s">
        <v>117</v>
      </c>
      <c r="E213" s="62" t="s">
        <v>120</v>
      </c>
      <c r="F213" s="62" t="str">
        <f t="shared" si="4"/>
        <v>TAG001518 FAU Master Account Set: Budget Pool - INTRA-Fund Transfers Out</v>
      </c>
      <c r="G213" s="70">
        <v>336</v>
      </c>
      <c r="H213" s="70">
        <v>0</v>
      </c>
      <c r="I213" s="70">
        <v>336</v>
      </c>
      <c r="J213" s="70">
        <v>285.64</v>
      </c>
      <c r="K213" s="70">
        <v>0</v>
      </c>
      <c r="L213" s="70">
        <v>0</v>
      </c>
      <c r="M213" s="70">
        <v>285.64</v>
      </c>
      <c r="N213" s="70">
        <v>50.36</v>
      </c>
      <c r="O213" s="70">
        <v>0.14988099999999999</v>
      </c>
      <c r="P213" s="63">
        <v>2023</v>
      </c>
    </row>
    <row r="214" spans="1:16" hidden="1" x14ac:dyDescent="0.25">
      <c r="A214" s="62" t="s">
        <v>113</v>
      </c>
      <c r="B214" s="62" t="s">
        <v>429</v>
      </c>
      <c r="C214" s="62" t="s">
        <v>763</v>
      </c>
      <c r="D214" s="62" t="s">
        <v>117</v>
      </c>
      <c r="E214" s="62" t="s">
        <v>121</v>
      </c>
      <c r="F214" s="62" t="str">
        <f t="shared" si="4"/>
        <v>TAG001686 FAU Master Account Set: Budget Pool - Expense</v>
      </c>
      <c r="G214" s="70">
        <v>0</v>
      </c>
      <c r="H214" s="70">
        <v>0</v>
      </c>
      <c r="I214" s="70">
        <v>0</v>
      </c>
      <c r="J214" s="70">
        <v>0</v>
      </c>
      <c r="K214" s="70">
        <v>0</v>
      </c>
      <c r="L214" s="70">
        <v>0</v>
      </c>
      <c r="M214" s="70">
        <v>0</v>
      </c>
      <c r="N214" s="70">
        <v>0</v>
      </c>
      <c r="O214" s="70">
        <v>0</v>
      </c>
      <c r="P214" s="63">
        <v>2023</v>
      </c>
    </row>
    <row r="215" spans="1:16" hidden="1" x14ac:dyDescent="0.25">
      <c r="A215" s="62" t="s">
        <v>113</v>
      </c>
      <c r="B215" s="62" t="s">
        <v>429</v>
      </c>
      <c r="C215" s="62" t="s">
        <v>118</v>
      </c>
      <c r="D215" s="62" t="s">
        <v>117</v>
      </c>
      <c r="E215" s="62" t="s">
        <v>121</v>
      </c>
      <c r="F215" s="62" t="str">
        <f t="shared" si="4"/>
        <v>TAG001686 FAU Master Account Set: Budget Pool - Expense</v>
      </c>
      <c r="G215" s="70">
        <v>55000</v>
      </c>
      <c r="H215" s="70">
        <v>0</v>
      </c>
      <c r="I215" s="70">
        <v>55000</v>
      </c>
      <c r="J215" s="70">
        <v>0</v>
      </c>
      <c r="K215" s="70">
        <v>0</v>
      </c>
      <c r="L215" s="70">
        <v>0</v>
      </c>
      <c r="M215" s="70">
        <v>0</v>
      </c>
      <c r="N215" s="70">
        <v>55000</v>
      </c>
      <c r="O215" s="70">
        <v>1</v>
      </c>
      <c r="P215" s="63">
        <v>2023</v>
      </c>
    </row>
    <row r="216" spans="1:16" hidden="1" x14ac:dyDescent="0.25">
      <c r="A216" s="62" t="s">
        <v>113</v>
      </c>
      <c r="B216" s="62" t="s">
        <v>429</v>
      </c>
      <c r="C216" s="62" t="s">
        <v>118</v>
      </c>
      <c r="D216" s="62" t="s">
        <v>117</v>
      </c>
      <c r="E216" s="62" t="s">
        <v>120</v>
      </c>
      <c r="F216" s="62" t="str">
        <f t="shared" si="4"/>
        <v>TAG001686 FAU Master Account Set: Budget Pool - INTRA-Fund Transfers Out</v>
      </c>
      <c r="G216" s="70">
        <v>1540</v>
      </c>
      <c r="H216" s="70">
        <v>0</v>
      </c>
      <c r="I216" s="70">
        <v>1540</v>
      </c>
      <c r="J216" s="70">
        <v>-0.01</v>
      </c>
      <c r="K216" s="70">
        <v>0</v>
      </c>
      <c r="L216" s="70">
        <v>0</v>
      </c>
      <c r="M216" s="70">
        <v>-0.01</v>
      </c>
      <c r="N216" s="70">
        <v>1540.01</v>
      </c>
      <c r="O216" s="70">
        <v>1.000006</v>
      </c>
      <c r="P216" s="63">
        <v>2023</v>
      </c>
    </row>
    <row r="217" spans="1:16" hidden="1" x14ac:dyDescent="0.25">
      <c r="A217" s="62" t="s">
        <v>114</v>
      </c>
      <c r="B217" s="62" t="s">
        <v>428</v>
      </c>
      <c r="C217" s="62" t="s">
        <v>118</v>
      </c>
      <c r="D217" s="62" t="s">
        <v>117</v>
      </c>
      <c r="E217" s="62" t="s">
        <v>121</v>
      </c>
      <c r="F217" s="62" t="str">
        <f t="shared" si="4"/>
        <v>TAG001687 FAU Master Account Set: Budget Pool - Expense</v>
      </c>
      <c r="G217" s="70">
        <v>67000</v>
      </c>
      <c r="H217" s="70">
        <v>0</v>
      </c>
      <c r="I217" s="70">
        <v>67000</v>
      </c>
      <c r="J217" s="70">
        <v>0</v>
      </c>
      <c r="K217" s="70">
        <v>0</v>
      </c>
      <c r="L217" s="70">
        <v>0</v>
      </c>
      <c r="M217" s="70">
        <v>0</v>
      </c>
      <c r="N217" s="70">
        <v>67000</v>
      </c>
      <c r="O217" s="70">
        <v>1</v>
      </c>
      <c r="P217" s="63">
        <v>2023</v>
      </c>
    </row>
    <row r="218" spans="1:16" hidden="1" x14ac:dyDescent="0.25">
      <c r="A218" s="62" t="s">
        <v>114</v>
      </c>
      <c r="B218" s="62" t="s">
        <v>428</v>
      </c>
      <c r="C218" s="62" t="s">
        <v>118</v>
      </c>
      <c r="D218" s="62" t="s">
        <v>117</v>
      </c>
      <c r="E218" s="62" t="s">
        <v>120</v>
      </c>
      <c r="F218" s="62" t="str">
        <f t="shared" si="4"/>
        <v>TAG001687 FAU Master Account Set: Budget Pool - INTRA-Fund Transfers Out</v>
      </c>
      <c r="G218" s="70">
        <v>1876</v>
      </c>
      <c r="H218" s="70">
        <v>0</v>
      </c>
      <c r="I218" s="70">
        <v>1876</v>
      </c>
      <c r="J218" s="70">
        <v>0</v>
      </c>
      <c r="K218" s="70">
        <v>0</v>
      </c>
      <c r="L218" s="70">
        <v>0</v>
      </c>
      <c r="M218" s="70">
        <v>0</v>
      </c>
      <c r="N218" s="70">
        <v>1876</v>
      </c>
      <c r="O218" s="70">
        <v>1</v>
      </c>
      <c r="P218" s="63">
        <v>2023</v>
      </c>
    </row>
    <row r="219" spans="1:16" hidden="1" x14ac:dyDescent="0.25">
      <c r="A219" s="62" t="s">
        <v>115</v>
      </c>
      <c r="B219" s="62" t="s">
        <v>427</v>
      </c>
      <c r="C219" s="62" t="s">
        <v>118</v>
      </c>
      <c r="D219" s="62" t="s">
        <v>117</v>
      </c>
      <c r="E219" s="62" t="s">
        <v>121</v>
      </c>
      <c r="F219" s="62" t="str">
        <f t="shared" si="4"/>
        <v>TAG001924 FAU Master Account Set: Budget Pool - Expense</v>
      </c>
      <c r="G219" s="70">
        <v>10000</v>
      </c>
      <c r="H219" s="70">
        <v>0</v>
      </c>
      <c r="I219" s="70">
        <v>10000</v>
      </c>
      <c r="J219" s="70">
        <v>0</v>
      </c>
      <c r="K219" s="70">
        <v>0</v>
      </c>
      <c r="L219" s="70">
        <v>0</v>
      </c>
      <c r="M219" s="70">
        <v>0</v>
      </c>
      <c r="N219" s="70">
        <v>10000</v>
      </c>
      <c r="O219" s="70">
        <v>1</v>
      </c>
      <c r="P219" s="63">
        <v>2023</v>
      </c>
    </row>
    <row r="220" spans="1:16" hidden="1" x14ac:dyDescent="0.25">
      <c r="A220" s="62" t="s">
        <v>115</v>
      </c>
      <c r="B220" s="62" t="s">
        <v>427</v>
      </c>
      <c r="C220" s="62" t="s">
        <v>118</v>
      </c>
      <c r="D220" s="62" t="s">
        <v>117</v>
      </c>
      <c r="E220" s="62" t="s">
        <v>120</v>
      </c>
      <c r="F220" s="62" t="str">
        <f t="shared" si="4"/>
        <v>TAG001924 FAU Master Account Set: Budget Pool - INTRA-Fund Transfers Out</v>
      </c>
      <c r="G220" s="70">
        <v>280</v>
      </c>
      <c r="H220" s="70">
        <v>0</v>
      </c>
      <c r="I220" s="70">
        <v>280</v>
      </c>
      <c r="J220" s="70">
        <v>0</v>
      </c>
      <c r="K220" s="70">
        <v>0</v>
      </c>
      <c r="L220" s="70">
        <v>0</v>
      </c>
      <c r="M220" s="70">
        <v>0</v>
      </c>
      <c r="N220" s="70">
        <v>280</v>
      </c>
      <c r="O220" s="70">
        <v>1</v>
      </c>
      <c r="P220" s="63">
        <v>2023</v>
      </c>
    </row>
    <row r="221" spans="1:16" hidden="1" x14ac:dyDescent="0.25">
      <c r="A221" s="62" t="s">
        <v>107</v>
      </c>
      <c r="B221" s="62" t="s">
        <v>426</v>
      </c>
      <c r="C221" s="62" t="s">
        <v>118</v>
      </c>
      <c r="D221" s="62" t="s">
        <v>117</v>
      </c>
      <c r="E221" s="62" t="s">
        <v>121</v>
      </c>
      <c r="F221" s="62" t="str">
        <f t="shared" si="4"/>
        <v>TAG001927 FAU Master Account Set: Budget Pool - Expense</v>
      </c>
      <c r="G221" s="70">
        <v>186.77</v>
      </c>
      <c r="H221" s="70">
        <v>0</v>
      </c>
      <c r="I221" s="70">
        <v>186.77</v>
      </c>
      <c r="J221" s="70">
        <v>0</v>
      </c>
      <c r="K221" s="70">
        <v>0</v>
      </c>
      <c r="L221" s="70">
        <v>0</v>
      </c>
      <c r="M221" s="70">
        <v>0</v>
      </c>
      <c r="N221" s="70">
        <v>186.77</v>
      </c>
      <c r="O221" s="70">
        <v>1</v>
      </c>
      <c r="P221" s="63">
        <v>2023</v>
      </c>
    </row>
    <row r="222" spans="1:16" hidden="1" x14ac:dyDescent="0.25">
      <c r="A222" s="62" t="s">
        <v>107</v>
      </c>
      <c r="B222" s="62" t="s">
        <v>426</v>
      </c>
      <c r="C222" s="62" t="s">
        <v>118</v>
      </c>
      <c r="D222" s="62" t="s">
        <v>117</v>
      </c>
      <c r="E222" s="62" t="s">
        <v>120</v>
      </c>
      <c r="F222" s="62" t="str">
        <f t="shared" si="4"/>
        <v>TAG001927 FAU Master Account Set: Budget Pool - INTRA-Fund Transfers Out</v>
      </c>
      <c r="G222" s="70">
        <v>5.23</v>
      </c>
      <c r="H222" s="70">
        <v>0</v>
      </c>
      <c r="I222" s="70">
        <v>5.23</v>
      </c>
      <c r="J222" s="70">
        <v>0</v>
      </c>
      <c r="K222" s="70">
        <v>0</v>
      </c>
      <c r="L222" s="70">
        <v>0</v>
      </c>
      <c r="M222" s="70">
        <v>0</v>
      </c>
      <c r="N222" s="70">
        <v>5.23</v>
      </c>
      <c r="O222" s="70">
        <v>1</v>
      </c>
      <c r="P222" s="63">
        <v>2023</v>
      </c>
    </row>
    <row r="223" spans="1:16" hidden="1" x14ac:dyDescent="0.25">
      <c r="A223" s="62" t="s">
        <v>60</v>
      </c>
      <c r="B223" s="62" t="s">
        <v>425</v>
      </c>
      <c r="C223" s="62" t="s">
        <v>118</v>
      </c>
      <c r="D223" s="62" t="s">
        <v>117</v>
      </c>
      <c r="E223" s="62" t="s">
        <v>121</v>
      </c>
      <c r="F223" s="62" t="str">
        <f t="shared" si="4"/>
        <v>TAG003502 FAU Master Account Set: Budget Pool - Expense</v>
      </c>
      <c r="G223" s="70">
        <v>75154</v>
      </c>
      <c r="H223" s="70">
        <v>15000</v>
      </c>
      <c r="I223" s="70">
        <v>90154</v>
      </c>
      <c r="J223" s="70">
        <v>77408.08</v>
      </c>
      <c r="K223" s="70">
        <v>0</v>
      </c>
      <c r="L223" s="70">
        <v>0</v>
      </c>
      <c r="M223" s="70">
        <v>77408.08</v>
      </c>
      <c r="N223" s="70">
        <v>12745.92</v>
      </c>
      <c r="O223" s="70">
        <v>0.141379</v>
      </c>
      <c r="P223" s="63">
        <v>2023</v>
      </c>
    </row>
    <row r="224" spans="1:16" hidden="1" x14ac:dyDescent="0.25">
      <c r="A224" s="62" t="s">
        <v>60</v>
      </c>
      <c r="B224" s="62" t="s">
        <v>425</v>
      </c>
      <c r="C224" s="62" t="s">
        <v>118</v>
      </c>
      <c r="D224" s="62" t="s">
        <v>117</v>
      </c>
      <c r="E224" s="62" t="s">
        <v>120</v>
      </c>
      <c r="F224" s="62" t="str">
        <f t="shared" si="4"/>
        <v>TAG003502 FAU Master Account Set: Budget Pool - INTRA-Fund Transfers Out</v>
      </c>
      <c r="G224" s="70">
        <v>8082.46</v>
      </c>
      <c r="H224" s="70">
        <v>0</v>
      </c>
      <c r="I224" s="70">
        <v>8082.46</v>
      </c>
      <c r="J224" s="70">
        <v>20827.18</v>
      </c>
      <c r="K224" s="70">
        <v>0</v>
      </c>
      <c r="L224" s="70">
        <v>0</v>
      </c>
      <c r="M224" s="70">
        <v>20827.18</v>
      </c>
      <c r="N224" s="70">
        <v>-12744.72</v>
      </c>
      <c r="O224" s="70">
        <v>-1.576837</v>
      </c>
      <c r="P224" s="63">
        <v>2023</v>
      </c>
    </row>
    <row r="225" spans="1:16" hidden="1" x14ac:dyDescent="0.25">
      <c r="A225" s="62" t="s">
        <v>60</v>
      </c>
      <c r="B225" s="62" t="s">
        <v>425</v>
      </c>
      <c r="C225" s="62" t="s">
        <v>118</v>
      </c>
      <c r="D225" s="62" t="s">
        <v>117</v>
      </c>
      <c r="E225" s="62" t="s">
        <v>116</v>
      </c>
      <c r="F225" s="62" t="str">
        <f t="shared" si="4"/>
        <v>TAG003502 FAU Master Account Set: Budget Pool - OPS</v>
      </c>
      <c r="G225" s="70">
        <v>39600</v>
      </c>
      <c r="H225" s="70">
        <v>0</v>
      </c>
      <c r="I225" s="70">
        <v>39600</v>
      </c>
      <c r="J225" s="70">
        <v>23890.71</v>
      </c>
      <c r="K225" s="70">
        <v>0</v>
      </c>
      <c r="L225" s="70">
        <v>0</v>
      </c>
      <c r="M225" s="70">
        <v>23890.71</v>
      </c>
      <c r="N225" s="70">
        <v>15709.29</v>
      </c>
      <c r="O225" s="70">
        <v>0.39669900000000002</v>
      </c>
      <c r="P225" s="63">
        <v>2023</v>
      </c>
    </row>
    <row r="226" spans="1:16" hidden="1" x14ac:dyDescent="0.25">
      <c r="A226" s="62" t="s">
        <v>60</v>
      </c>
      <c r="B226" s="62" t="s">
        <v>425</v>
      </c>
      <c r="C226" s="62" t="s">
        <v>118</v>
      </c>
      <c r="D226" s="62" t="s">
        <v>117</v>
      </c>
      <c r="E226" s="62" t="s">
        <v>125</v>
      </c>
      <c r="F226" s="62" t="str">
        <f t="shared" si="4"/>
        <v>TAG003502 FAU Master Account Set: Budget Pool - Salaries &amp; Benefits (AMP, SP, Faculty)</v>
      </c>
      <c r="G226" s="70">
        <v>173905.2</v>
      </c>
      <c r="H226" s="70">
        <v>-15000</v>
      </c>
      <c r="I226" s="70">
        <v>158905.20000000001</v>
      </c>
      <c r="J226" s="70">
        <v>106477.17</v>
      </c>
      <c r="K226" s="70">
        <v>0</v>
      </c>
      <c r="L226" s="70">
        <v>0</v>
      </c>
      <c r="M226" s="70">
        <v>106477.17</v>
      </c>
      <c r="N226" s="70">
        <v>52428.03</v>
      </c>
      <c r="O226" s="70">
        <v>0.32993299999999998</v>
      </c>
      <c r="P226" s="63">
        <v>2023</v>
      </c>
    </row>
    <row r="227" spans="1:16" hidden="1" x14ac:dyDescent="0.25">
      <c r="A227" s="62" t="s">
        <v>61</v>
      </c>
      <c r="B227" s="62" t="s">
        <v>15</v>
      </c>
      <c r="C227" s="62" t="s">
        <v>118</v>
      </c>
      <c r="D227" s="62" t="s">
        <v>117</v>
      </c>
      <c r="E227" s="62" t="s">
        <v>121</v>
      </c>
      <c r="F227" s="62" t="str">
        <f t="shared" si="4"/>
        <v>TAG003543 FAU Master Account Set: Budget Pool - Expense</v>
      </c>
      <c r="G227" s="70">
        <v>0</v>
      </c>
      <c r="H227" s="70">
        <v>0</v>
      </c>
      <c r="I227" s="70">
        <v>0</v>
      </c>
      <c r="J227" s="70">
        <v>0</v>
      </c>
      <c r="K227" s="70">
        <v>0</v>
      </c>
      <c r="L227" s="70">
        <v>0</v>
      </c>
      <c r="M227" s="70">
        <v>0</v>
      </c>
      <c r="N227" s="70">
        <v>0</v>
      </c>
      <c r="O227" s="70">
        <v>0</v>
      </c>
      <c r="P227" s="63">
        <v>2023</v>
      </c>
    </row>
    <row r="228" spans="1:16" hidden="1" x14ac:dyDescent="0.25">
      <c r="A228" s="62" t="s">
        <v>61</v>
      </c>
      <c r="B228" s="62" t="s">
        <v>15</v>
      </c>
      <c r="C228" s="62" t="s">
        <v>118</v>
      </c>
      <c r="D228" s="62" t="s">
        <v>117</v>
      </c>
      <c r="E228" s="62" t="s">
        <v>123</v>
      </c>
      <c r="F228" s="62" t="str">
        <f t="shared" si="4"/>
        <v>TAG003543 FAU Master Account Set: Budget Pool - INTER-Fund Transfers Out</v>
      </c>
      <c r="G228" s="70">
        <v>1846608</v>
      </c>
      <c r="H228" s="70">
        <v>0</v>
      </c>
      <c r="I228" s="70">
        <v>1846608</v>
      </c>
      <c r="J228" s="70">
        <v>1846608</v>
      </c>
      <c r="K228" s="70">
        <v>0</v>
      </c>
      <c r="L228" s="70">
        <v>0</v>
      </c>
      <c r="M228" s="70">
        <v>1846608</v>
      </c>
      <c r="N228" s="70">
        <v>0</v>
      </c>
      <c r="O228" s="70">
        <v>0</v>
      </c>
      <c r="P228" s="63">
        <v>2023</v>
      </c>
    </row>
    <row r="229" spans="1:16" hidden="1" x14ac:dyDescent="0.25">
      <c r="A229" s="62" t="s">
        <v>62</v>
      </c>
      <c r="B229" s="62" t="s">
        <v>424</v>
      </c>
      <c r="C229" s="62" t="s">
        <v>118</v>
      </c>
      <c r="D229" s="62" t="s">
        <v>117</v>
      </c>
      <c r="E229" s="62" t="s">
        <v>121</v>
      </c>
      <c r="F229" s="62" t="str">
        <f t="shared" si="4"/>
        <v>TAG004958 FAU Master Account Set: Budget Pool - Expense</v>
      </c>
      <c r="G229" s="70">
        <v>92500</v>
      </c>
      <c r="H229" s="70">
        <v>-4889.5</v>
      </c>
      <c r="I229" s="70">
        <v>87610.5</v>
      </c>
      <c r="J229" s="70">
        <v>47144.11</v>
      </c>
      <c r="K229" s="70">
        <v>0</v>
      </c>
      <c r="L229" s="70">
        <v>0</v>
      </c>
      <c r="M229" s="70">
        <v>47144.11</v>
      </c>
      <c r="N229" s="70">
        <v>40466.39</v>
      </c>
      <c r="O229" s="70">
        <v>0.46189000000000002</v>
      </c>
      <c r="P229" s="63">
        <v>2023</v>
      </c>
    </row>
    <row r="230" spans="1:16" hidden="1" x14ac:dyDescent="0.25">
      <c r="A230" s="62" t="s">
        <v>62</v>
      </c>
      <c r="B230" s="62" t="s">
        <v>424</v>
      </c>
      <c r="C230" s="62" t="s">
        <v>118</v>
      </c>
      <c r="D230" s="62" t="s">
        <v>117</v>
      </c>
      <c r="E230" s="62" t="s">
        <v>120</v>
      </c>
      <c r="F230" s="62" t="str">
        <f t="shared" si="4"/>
        <v>TAG004958 FAU Master Account Set: Budget Pool - INTRA-Fund Transfers Out</v>
      </c>
      <c r="G230" s="70">
        <v>5311.76</v>
      </c>
      <c r="H230" s="70">
        <v>0</v>
      </c>
      <c r="I230" s="70">
        <v>5311.76</v>
      </c>
      <c r="J230" s="70">
        <v>4178.71</v>
      </c>
      <c r="K230" s="70">
        <v>0</v>
      </c>
      <c r="L230" s="70">
        <v>0</v>
      </c>
      <c r="M230" s="70">
        <v>4178.71</v>
      </c>
      <c r="N230" s="70">
        <v>1133.05</v>
      </c>
      <c r="O230" s="70">
        <v>0.21331</v>
      </c>
      <c r="P230" s="63">
        <v>2023</v>
      </c>
    </row>
    <row r="231" spans="1:16" hidden="1" x14ac:dyDescent="0.25">
      <c r="A231" s="62" t="s">
        <v>62</v>
      </c>
      <c r="B231" s="62" t="s">
        <v>424</v>
      </c>
      <c r="C231" s="62" t="s">
        <v>118</v>
      </c>
      <c r="D231" s="62" t="s">
        <v>117</v>
      </c>
      <c r="E231" s="62" t="s">
        <v>116</v>
      </c>
      <c r="F231" s="62" t="str">
        <f t="shared" si="4"/>
        <v>TAG004958 FAU Master Account Set: Budget Pool - OPS</v>
      </c>
      <c r="G231" s="70">
        <v>7920</v>
      </c>
      <c r="H231" s="70">
        <v>4889.5</v>
      </c>
      <c r="I231" s="70">
        <v>12809.5</v>
      </c>
      <c r="J231" s="70">
        <v>12809.5</v>
      </c>
      <c r="K231" s="70">
        <v>0</v>
      </c>
      <c r="L231" s="70">
        <v>0</v>
      </c>
      <c r="M231" s="70">
        <v>12809.5</v>
      </c>
      <c r="N231" s="70">
        <v>0</v>
      </c>
      <c r="O231" s="70">
        <v>0</v>
      </c>
      <c r="P231" s="63">
        <v>2023</v>
      </c>
    </row>
    <row r="232" spans="1:16" hidden="1" x14ac:dyDescent="0.25">
      <c r="A232" s="62" t="s">
        <v>97</v>
      </c>
      <c r="B232" s="62" t="s">
        <v>98</v>
      </c>
      <c r="C232" s="62" t="s">
        <v>118</v>
      </c>
      <c r="D232" s="62" t="s">
        <v>117</v>
      </c>
      <c r="E232" s="62" t="s">
        <v>121</v>
      </c>
      <c r="F232" s="62" t="str">
        <f t="shared" si="4"/>
        <v>TAG006850 FAU Master Account Set: Budget Pool - Expense</v>
      </c>
      <c r="G232" s="70">
        <v>98024.9</v>
      </c>
      <c r="H232" s="70">
        <v>0</v>
      </c>
      <c r="I232" s="70">
        <v>98024.9</v>
      </c>
      <c r="J232" s="70">
        <v>96527.89</v>
      </c>
      <c r="K232" s="70">
        <v>0</v>
      </c>
      <c r="L232" s="70">
        <v>0</v>
      </c>
      <c r="M232" s="70">
        <v>96527.89</v>
      </c>
      <c r="N232" s="70">
        <v>1497.01</v>
      </c>
      <c r="O232" s="70">
        <v>1.5272000000000001E-2</v>
      </c>
      <c r="P232" s="63">
        <v>2023</v>
      </c>
    </row>
    <row r="233" spans="1:16" hidden="1" x14ac:dyDescent="0.25">
      <c r="A233" s="62" t="s">
        <v>97</v>
      </c>
      <c r="B233" s="62" t="s">
        <v>98</v>
      </c>
      <c r="C233" s="62" t="s">
        <v>118</v>
      </c>
      <c r="D233" s="62" t="s">
        <v>117</v>
      </c>
      <c r="E233" s="62" t="s">
        <v>120</v>
      </c>
      <c r="F233" s="62" t="str">
        <f t="shared" si="4"/>
        <v>TAG006850 FAU Master Account Set: Budget Pool - INTRA-Fund Transfers Out</v>
      </c>
      <c r="G233" s="70">
        <v>2744.7</v>
      </c>
      <c r="H233" s="70">
        <v>0</v>
      </c>
      <c r="I233" s="70">
        <v>2744.7</v>
      </c>
      <c r="J233" s="70">
        <v>2702.78</v>
      </c>
      <c r="K233" s="70">
        <v>0</v>
      </c>
      <c r="L233" s="70">
        <v>0</v>
      </c>
      <c r="M233" s="70">
        <v>2702.78</v>
      </c>
      <c r="N233" s="70">
        <v>41.92</v>
      </c>
      <c r="O233" s="70">
        <v>1.5273E-2</v>
      </c>
      <c r="P233" s="63">
        <v>2023</v>
      </c>
    </row>
    <row r="234" spans="1:16" hidden="1" x14ac:dyDescent="0.25">
      <c r="A234" s="62" t="s">
        <v>414</v>
      </c>
      <c r="B234" s="62" t="s">
        <v>416</v>
      </c>
      <c r="C234" s="62" t="s">
        <v>118</v>
      </c>
      <c r="D234" s="62" t="s">
        <v>117</v>
      </c>
      <c r="E234" s="62" t="s">
        <v>121</v>
      </c>
      <c r="F234" s="62" t="str">
        <f t="shared" si="4"/>
        <v>TAG008792 FAU Master Account Set: Budget Pool - Expense</v>
      </c>
      <c r="G234" s="70">
        <v>18550</v>
      </c>
      <c r="H234" s="70">
        <v>0</v>
      </c>
      <c r="I234" s="70">
        <v>18550</v>
      </c>
      <c r="J234" s="70">
        <v>13495.5</v>
      </c>
      <c r="K234" s="70">
        <v>0</v>
      </c>
      <c r="L234" s="70">
        <v>0</v>
      </c>
      <c r="M234" s="70">
        <v>13495.5</v>
      </c>
      <c r="N234" s="70">
        <v>5054.5</v>
      </c>
      <c r="O234" s="70">
        <v>0.27248</v>
      </c>
      <c r="P234" s="63">
        <v>2023</v>
      </c>
    </row>
    <row r="235" spans="1:16" hidden="1" x14ac:dyDescent="0.25">
      <c r="A235" s="62" t="s">
        <v>414</v>
      </c>
      <c r="B235" s="62" t="s">
        <v>416</v>
      </c>
      <c r="C235" s="62" t="s">
        <v>118</v>
      </c>
      <c r="D235" s="62" t="s">
        <v>117</v>
      </c>
      <c r="E235" s="62" t="s">
        <v>120</v>
      </c>
      <c r="F235" s="62" t="str">
        <f t="shared" si="4"/>
        <v>TAG008792 FAU Master Account Set: Budget Pool - INTRA-Fund Transfers Out</v>
      </c>
      <c r="G235" s="70">
        <v>611.79999999999995</v>
      </c>
      <c r="H235" s="70">
        <v>0</v>
      </c>
      <c r="I235" s="70">
        <v>611.79999999999995</v>
      </c>
      <c r="J235" s="70">
        <v>434.54</v>
      </c>
      <c r="K235" s="70">
        <v>0</v>
      </c>
      <c r="L235" s="70">
        <v>0</v>
      </c>
      <c r="M235" s="70">
        <v>434.54</v>
      </c>
      <c r="N235" s="70">
        <v>177.26</v>
      </c>
      <c r="O235" s="70">
        <v>0.28973500000000002</v>
      </c>
      <c r="P235" s="63">
        <v>2023</v>
      </c>
    </row>
    <row r="236" spans="1:16" hidden="1" x14ac:dyDescent="0.25">
      <c r="A236" s="62" t="s">
        <v>414</v>
      </c>
      <c r="B236" s="62" t="s">
        <v>416</v>
      </c>
      <c r="C236" s="62" t="s">
        <v>118</v>
      </c>
      <c r="D236" s="62" t="s">
        <v>117</v>
      </c>
      <c r="E236" s="62" t="s">
        <v>116</v>
      </c>
      <c r="F236" s="62" t="str">
        <f t="shared" si="4"/>
        <v>TAG008792 FAU Master Account Set: Budget Pool - OPS</v>
      </c>
      <c r="G236" s="70">
        <v>3300</v>
      </c>
      <c r="H236" s="70">
        <v>0</v>
      </c>
      <c r="I236" s="70">
        <v>3300</v>
      </c>
      <c r="J236" s="70">
        <v>2024</v>
      </c>
      <c r="K236" s="70">
        <v>0</v>
      </c>
      <c r="L236" s="70">
        <v>0</v>
      </c>
      <c r="M236" s="70">
        <v>2024</v>
      </c>
      <c r="N236" s="70">
        <v>1276</v>
      </c>
      <c r="O236" s="70">
        <v>0.38666699999999998</v>
      </c>
      <c r="P236" s="63">
        <v>2023</v>
      </c>
    </row>
    <row r="237" spans="1:16" hidden="1" x14ac:dyDescent="0.25">
      <c r="A237" s="62" t="s">
        <v>417</v>
      </c>
      <c r="B237" s="62" t="s">
        <v>741</v>
      </c>
      <c r="C237" s="62" t="s">
        <v>118</v>
      </c>
      <c r="D237" s="62" t="s">
        <v>117</v>
      </c>
      <c r="E237" s="62" t="s">
        <v>121</v>
      </c>
      <c r="F237" s="62" t="str">
        <f t="shared" si="4"/>
        <v>TAG008793 FAU Master Account Set: Budget Pool - Expense</v>
      </c>
      <c r="G237" s="70">
        <v>13000</v>
      </c>
      <c r="H237" s="70">
        <v>-750</v>
      </c>
      <c r="I237" s="70">
        <v>12250</v>
      </c>
      <c r="J237" s="70">
        <v>1149.5999999999999</v>
      </c>
      <c r="K237" s="70">
        <v>0</v>
      </c>
      <c r="L237" s="70">
        <v>0</v>
      </c>
      <c r="M237" s="70">
        <v>1149.5999999999999</v>
      </c>
      <c r="N237" s="70">
        <v>11100.4</v>
      </c>
      <c r="O237" s="70">
        <v>0.90615500000000004</v>
      </c>
      <c r="P237" s="63">
        <v>2023</v>
      </c>
    </row>
    <row r="238" spans="1:16" hidden="1" x14ac:dyDescent="0.25">
      <c r="A238" s="62" t="s">
        <v>417</v>
      </c>
      <c r="B238" s="62" t="s">
        <v>741</v>
      </c>
      <c r="C238" s="62" t="s">
        <v>118</v>
      </c>
      <c r="D238" s="62" t="s">
        <v>117</v>
      </c>
      <c r="E238" s="62" t="s">
        <v>120</v>
      </c>
      <c r="F238" s="62" t="str">
        <f t="shared" si="4"/>
        <v>TAG008793 FAU Master Account Set: Budget Pool - INTRA-Fund Transfers Out</v>
      </c>
      <c r="G238" s="70">
        <v>364</v>
      </c>
      <c r="H238" s="70">
        <v>47.67</v>
      </c>
      <c r="I238" s="70">
        <v>411.67</v>
      </c>
      <c r="J238" s="70">
        <v>32.19</v>
      </c>
      <c r="K238" s="70">
        <v>0</v>
      </c>
      <c r="L238" s="70">
        <v>0</v>
      </c>
      <c r="M238" s="70">
        <v>32.19</v>
      </c>
      <c r="N238" s="70">
        <v>379.48</v>
      </c>
      <c r="O238" s="70">
        <v>0.92180600000000001</v>
      </c>
      <c r="P238" s="63">
        <v>2023</v>
      </c>
    </row>
    <row r="239" spans="1:16" hidden="1" x14ac:dyDescent="0.25">
      <c r="A239" s="62" t="s">
        <v>418</v>
      </c>
      <c r="B239" s="62" t="s">
        <v>419</v>
      </c>
      <c r="C239" s="62" t="s">
        <v>118</v>
      </c>
      <c r="D239" s="62" t="s">
        <v>117</v>
      </c>
      <c r="E239" s="62" t="s">
        <v>121</v>
      </c>
      <c r="F239" s="62" t="str">
        <f t="shared" si="4"/>
        <v>TAG008794 FAU Master Account Set: Budget Pool - Expense</v>
      </c>
      <c r="G239" s="70">
        <v>1400</v>
      </c>
      <c r="H239" s="70">
        <v>0</v>
      </c>
      <c r="I239" s="70">
        <v>1400</v>
      </c>
      <c r="J239" s="70">
        <v>1234.6500000000001</v>
      </c>
      <c r="K239" s="70">
        <v>0</v>
      </c>
      <c r="L239" s="70">
        <v>0</v>
      </c>
      <c r="M239" s="70">
        <v>1234.6500000000001</v>
      </c>
      <c r="N239" s="70">
        <v>165.35</v>
      </c>
      <c r="O239" s="70">
        <v>0.118107</v>
      </c>
      <c r="P239" s="63">
        <v>2023</v>
      </c>
    </row>
    <row r="240" spans="1:16" hidden="1" x14ac:dyDescent="0.25">
      <c r="A240" s="62" t="s">
        <v>418</v>
      </c>
      <c r="B240" s="62" t="s">
        <v>419</v>
      </c>
      <c r="C240" s="62" t="s">
        <v>118</v>
      </c>
      <c r="D240" s="62" t="s">
        <v>117</v>
      </c>
      <c r="E240" s="62" t="s">
        <v>120</v>
      </c>
      <c r="F240" s="62" t="str">
        <f t="shared" si="4"/>
        <v>TAG008794 FAU Master Account Set: Budget Pool - INTRA-Fund Transfers Out</v>
      </c>
      <c r="G240" s="70">
        <v>390.88</v>
      </c>
      <c r="H240" s="70">
        <v>0</v>
      </c>
      <c r="I240" s="70">
        <v>390.88</v>
      </c>
      <c r="J240" s="70">
        <v>298.95</v>
      </c>
      <c r="K240" s="70">
        <v>0</v>
      </c>
      <c r="L240" s="70">
        <v>0</v>
      </c>
      <c r="M240" s="70">
        <v>298.95</v>
      </c>
      <c r="N240" s="70">
        <v>91.93</v>
      </c>
      <c r="O240" s="70">
        <v>0.23518700000000001</v>
      </c>
      <c r="P240" s="63">
        <v>2023</v>
      </c>
    </row>
    <row r="241" spans="1:18" hidden="1" x14ac:dyDescent="0.25">
      <c r="A241" s="62" t="s">
        <v>418</v>
      </c>
      <c r="B241" s="62" t="s">
        <v>419</v>
      </c>
      <c r="C241" s="62" t="s">
        <v>118</v>
      </c>
      <c r="D241" s="62" t="s">
        <v>117</v>
      </c>
      <c r="E241" s="62" t="s">
        <v>116</v>
      </c>
      <c r="F241" s="62" t="str">
        <f t="shared" si="4"/>
        <v>TAG008794 FAU Master Account Set: Budget Pool - OPS</v>
      </c>
      <c r="G241" s="70">
        <v>12560</v>
      </c>
      <c r="H241" s="70">
        <v>0</v>
      </c>
      <c r="I241" s="70">
        <v>12560</v>
      </c>
      <c r="J241" s="70">
        <v>9442.25</v>
      </c>
      <c r="K241" s="70">
        <v>0</v>
      </c>
      <c r="L241" s="70">
        <v>0</v>
      </c>
      <c r="M241" s="70">
        <v>9442.25</v>
      </c>
      <c r="N241" s="70">
        <v>3117.75</v>
      </c>
      <c r="O241" s="70">
        <v>0.24822900000000001</v>
      </c>
      <c r="P241" s="63">
        <v>2023</v>
      </c>
    </row>
    <row r="242" spans="1:18" hidden="1" x14ac:dyDescent="0.25">
      <c r="A242" s="62" t="s">
        <v>422</v>
      </c>
      <c r="B242" s="62" t="s">
        <v>764</v>
      </c>
      <c r="C242" s="62" t="s">
        <v>118</v>
      </c>
      <c r="D242" s="62" t="s">
        <v>117</v>
      </c>
      <c r="E242" s="62" t="s">
        <v>121</v>
      </c>
      <c r="F242" s="62" t="str">
        <f t="shared" si="4"/>
        <v>TAG008803 FAU Master Account Set: Budget Pool - Expense</v>
      </c>
      <c r="G242" s="70">
        <v>3000</v>
      </c>
      <c r="H242" s="70">
        <v>0</v>
      </c>
      <c r="I242" s="70">
        <v>3000</v>
      </c>
      <c r="J242" s="70">
        <v>0</v>
      </c>
      <c r="K242" s="70">
        <v>0</v>
      </c>
      <c r="L242" s="70">
        <v>0</v>
      </c>
      <c r="M242" s="70">
        <v>0</v>
      </c>
      <c r="N242" s="70">
        <v>3000</v>
      </c>
      <c r="O242" s="70">
        <v>1</v>
      </c>
      <c r="P242" s="63">
        <v>2023</v>
      </c>
    </row>
    <row r="243" spans="1:18" hidden="1" x14ac:dyDescent="0.25">
      <c r="A243" s="62" t="s">
        <v>422</v>
      </c>
      <c r="B243" s="62" t="s">
        <v>764</v>
      </c>
      <c r="C243" s="62" t="s">
        <v>118</v>
      </c>
      <c r="D243" s="62" t="s">
        <v>117</v>
      </c>
      <c r="E243" s="62" t="s">
        <v>120</v>
      </c>
      <c r="F243" s="62" t="str">
        <f t="shared" si="4"/>
        <v>TAG008803 FAU Master Account Set: Budget Pool - INTRA-Fund Transfers Out</v>
      </c>
      <c r="G243" s="70">
        <v>84</v>
      </c>
      <c r="H243" s="70">
        <v>0</v>
      </c>
      <c r="I243" s="70">
        <v>84</v>
      </c>
      <c r="J243" s="70">
        <v>0</v>
      </c>
      <c r="K243" s="70">
        <v>0</v>
      </c>
      <c r="L243" s="70">
        <v>0</v>
      </c>
      <c r="M243" s="70">
        <v>0</v>
      </c>
      <c r="N243" s="70">
        <v>84</v>
      </c>
      <c r="O243" s="70">
        <v>1</v>
      </c>
      <c r="P243" s="63">
        <v>2023</v>
      </c>
    </row>
    <row r="244" spans="1:18" hidden="1" x14ac:dyDescent="0.25">
      <c r="A244" s="62" t="s">
        <v>765</v>
      </c>
      <c r="B244" s="62" t="s">
        <v>766</v>
      </c>
      <c r="C244" s="62" t="s">
        <v>767</v>
      </c>
      <c r="D244" s="62" t="s">
        <v>117</v>
      </c>
      <c r="E244" s="62" t="s">
        <v>121</v>
      </c>
      <c r="F244" s="62" t="str">
        <f t="shared" si="4"/>
        <v>TAG009718 FAU Master Account Set: Budget Pool - Expense</v>
      </c>
      <c r="G244" s="70">
        <v>0</v>
      </c>
      <c r="H244" s="70">
        <v>26990</v>
      </c>
      <c r="I244" s="70">
        <v>26990</v>
      </c>
      <c r="J244" s="70">
        <v>26990</v>
      </c>
      <c r="K244" s="70">
        <v>0</v>
      </c>
      <c r="L244" s="70">
        <v>0</v>
      </c>
      <c r="M244" s="70">
        <v>26990</v>
      </c>
      <c r="N244" s="70">
        <v>0</v>
      </c>
      <c r="O244" s="70">
        <v>0</v>
      </c>
      <c r="P244" s="63">
        <v>2023</v>
      </c>
    </row>
    <row r="245" spans="1:18" hidden="1" x14ac:dyDescent="0.25">
      <c r="A245" s="62" t="s">
        <v>765</v>
      </c>
      <c r="B245" s="62" t="s">
        <v>766</v>
      </c>
      <c r="C245" s="62" t="s">
        <v>118</v>
      </c>
      <c r="D245" s="62" t="s">
        <v>117</v>
      </c>
      <c r="E245" s="62" t="s">
        <v>121</v>
      </c>
      <c r="F245" s="62" t="str">
        <f t="shared" si="4"/>
        <v>TAG009718 FAU Master Account Set: Budget Pool - Expense</v>
      </c>
      <c r="G245" s="70">
        <v>50000</v>
      </c>
      <c r="H245" s="70">
        <v>3010</v>
      </c>
      <c r="I245" s="70">
        <v>53010</v>
      </c>
      <c r="J245" s="70">
        <v>49986.09</v>
      </c>
      <c r="K245" s="70">
        <v>0</v>
      </c>
      <c r="L245" s="70">
        <v>0</v>
      </c>
      <c r="M245" s="70">
        <v>49986.09</v>
      </c>
      <c r="N245" s="70">
        <v>3023.91</v>
      </c>
      <c r="O245" s="70">
        <v>5.7043999999999997E-2</v>
      </c>
      <c r="P245" s="63">
        <v>2023</v>
      </c>
    </row>
    <row r="246" spans="1:18" hidden="1" x14ac:dyDescent="0.25">
      <c r="A246" s="62" t="s">
        <v>765</v>
      </c>
      <c r="B246" s="62" t="s">
        <v>766</v>
      </c>
      <c r="C246" s="62" t="s">
        <v>118</v>
      </c>
      <c r="D246" s="62" t="s">
        <v>117</v>
      </c>
      <c r="E246" s="62" t="s">
        <v>120</v>
      </c>
      <c r="F246" s="62" t="str">
        <f t="shared" si="4"/>
        <v>TAG009718 FAU Master Account Set: Budget Pool - INTRA-Fund Transfers Out</v>
      </c>
      <c r="G246" s="70">
        <v>1400</v>
      </c>
      <c r="H246" s="70">
        <v>840</v>
      </c>
      <c r="I246" s="70">
        <v>2240</v>
      </c>
      <c r="J246" s="70">
        <v>2155.33</v>
      </c>
      <c r="K246" s="70">
        <v>0</v>
      </c>
      <c r="L246" s="70">
        <v>0</v>
      </c>
      <c r="M246" s="70">
        <v>2155.33</v>
      </c>
      <c r="N246" s="70">
        <v>84.67</v>
      </c>
      <c r="O246" s="70">
        <v>3.7798999999999999E-2</v>
      </c>
      <c r="P246" s="63">
        <v>2023</v>
      </c>
    </row>
    <row r="247" spans="1:18" hidden="1" x14ac:dyDescent="0.25">
      <c r="A247" s="64" t="s">
        <v>25</v>
      </c>
      <c r="B247" s="64" t="s">
        <v>497</v>
      </c>
      <c r="C247" s="64" t="s">
        <v>118</v>
      </c>
      <c r="D247" s="64" t="s">
        <v>117</v>
      </c>
      <c r="E247" s="64" t="s">
        <v>121</v>
      </c>
      <c r="F247" s="62" t="str">
        <f t="shared" si="4"/>
        <v>TAG000493 FAU Master Account Set: Budget Pool - Expense</v>
      </c>
      <c r="G247" s="70">
        <v>11550</v>
      </c>
      <c r="H247" s="70">
        <v>-988.63</v>
      </c>
      <c r="I247" s="70">
        <v>10561.37</v>
      </c>
      <c r="J247" s="70">
        <v>9959.23</v>
      </c>
      <c r="K247" s="70">
        <v>0</v>
      </c>
      <c r="L247" s="70">
        <v>0</v>
      </c>
      <c r="M247" s="70">
        <v>9959.23</v>
      </c>
      <c r="N247" s="70">
        <v>602.14</v>
      </c>
      <c r="O247" s="70">
        <v>5.7013000000000001E-2</v>
      </c>
      <c r="P247" s="63">
        <v>2024</v>
      </c>
      <c r="Q247" s="65"/>
      <c r="R247" s="66"/>
    </row>
    <row r="248" spans="1:18" hidden="1" x14ac:dyDescent="0.25">
      <c r="A248" s="64" t="s">
        <v>25</v>
      </c>
      <c r="B248" s="64" t="s">
        <v>497</v>
      </c>
      <c r="C248" s="64" t="s">
        <v>118</v>
      </c>
      <c r="D248" s="64" t="s">
        <v>117</v>
      </c>
      <c r="E248" s="64" t="s">
        <v>120</v>
      </c>
      <c r="F248" s="62" t="str">
        <f t="shared" si="4"/>
        <v>TAG000493 FAU Master Account Set: Budget Pool - INTRA-Fund Transfers Out</v>
      </c>
      <c r="G248" s="70">
        <v>7331.25</v>
      </c>
      <c r="H248" s="70">
        <v>0</v>
      </c>
      <c r="I248" s="70">
        <v>7331.25</v>
      </c>
      <c r="J248" s="70">
        <v>7253.36</v>
      </c>
      <c r="K248" s="70">
        <v>0</v>
      </c>
      <c r="L248" s="70">
        <v>0</v>
      </c>
      <c r="M248" s="70">
        <v>7253.36</v>
      </c>
      <c r="N248" s="70">
        <v>77.89</v>
      </c>
      <c r="O248" s="70">
        <v>1.0624E-2</v>
      </c>
      <c r="P248" s="63">
        <v>2024</v>
      </c>
      <c r="Q248" s="65"/>
      <c r="R248" s="66"/>
    </row>
    <row r="249" spans="1:18" hidden="1" x14ac:dyDescent="0.25">
      <c r="A249" s="64" t="s">
        <v>25</v>
      </c>
      <c r="B249" s="64" t="s">
        <v>497</v>
      </c>
      <c r="C249" s="64" t="s">
        <v>118</v>
      </c>
      <c r="D249" s="64" t="s">
        <v>117</v>
      </c>
      <c r="E249" s="64" t="s">
        <v>116</v>
      </c>
      <c r="F249" s="62" t="str">
        <f t="shared" si="4"/>
        <v>TAG000493 FAU Master Account Set: Budget Pool - OPS</v>
      </c>
      <c r="G249" s="70">
        <v>71616</v>
      </c>
      <c r="H249" s="70">
        <v>-6328.95</v>
      </c>
      <c r="I249" s="70">
        <v>65287.05</v>
      </c>
      <c r="J249" s="70">
        <v>63108.75</v>
      </c>
      <c r="K249" s="70">
        <v>0</v>
      </c>
      <c r="L249" s="70">
        <v>0</v>
      </c>
      <c r="M249" s="70">
        <v>63108.75</v>
      </c>
      <c r="N249" s="70">
        <v>2178.3000000000002</v>
      </c>
      <c r="O249" s="70">
        <v>3.3364999999999999E-2</v>
      </c>
      <c r="P249" s="63">
        <v>2024</v>
      </c>
      <c r="Q249" s="65"/>
      <c r="R249" s="66"/>
    </row>
    <row r="250" spans="1:18" hidden="1" x14ac:dyDescent="0.25">
      <c r="A250" s="64" t="s">
        <v>25</v>
      </c>
      <c r="B250" s="64" t="s">
        <v>497</v>
      </c>
      <c r="C250" s="64" t="s">
        <v>118</v>
      </c>
      <c r="D250" s="64" t="s">
        <v>117</v>
      </c>
      <c r="E250" s="64" t="s">
        <v>125</v>
      </c>
      <c r="F250" s="62" t="str">
        <f t="shared" si="4"/>
        <v>TAG000493 FAU Master Account Set: Budget Pool - Salaries &amp; Benefits (AMP, SP, Faculty)</v>
      </c>
      <c r="G250" s="70">
        <v>142949.99</v>
      </c>
      <c r="H250" s="70">
        <v>7317.58</v>
      </c>
      <c r="I250" s="70">
        <v>150267.57</v>
      </c>
      <c r="J250" s="70">
        <v>150267.57</v>
      </c>
      <c r="K250" s="70">
        <v>0</v>
      </c>
      <c r="L250" s="70">
        <v>0</v>
      </c>
      <c r="M250" s="70">
        <v>150267.57</v>
      </c>
      <c r="N250" s="70">
        <v>0</v>
      </c>
      <c r="O250" s="70">
        <v>0</v>
      </c>
      <c r="P250" s="63">
        <v>2024</v>
      </c>
      <c r="Q250" s="65"/>
      <c r="R250" s="66"/>
    </row>
    <row r="251" spans="1:18" hidden="1" x14ac:dyDescent="0.25">
      <c r="A251" s="64" t="s">
        <v>109</v>
      </c>
      <c r="B251" s="64" t="s">
        <v>496</v>
      </c>
      <c r="C251" s="64" t="s">
        <v>118</v>
      </c>
      <c r="D251" s="64" t="s">
        <v>117</v>
      </c>
      <c r="E251" s="64" t="s">
        <v>121</v>
      </c>
      <c r="F251" s="62" t="str">
        <f t="shared" si="4"/>
        <v>TAG001230 FAU Master Account Set: Budget Pool - Expense</v>
      </c>
      <c r="G251" s="70">
        <v>5000</v>
      </c>
      <c r="H251" s="70">
        <v>0</v>
      </c>
      <c r="I251" s="70">
        <v>5000</v>
      </c>
      <c r="J251" s="70">
        <v>2319.59</v>
      </c>
      <c r="K251" s="70">
        <v>0</v>
      </c>
      <c r="L251" s="70">
        <v>0</v>
      </c>
      <c r="M251" s="70">
        <v>2319.59</v>
      </c>
      <c r="N251" s="70">
        <v>2680.41</v>
      </c>
      <c r="O251" s="70">
        <v>0.53608199999999995</v>
      </c>
      <c r="P251" s="63">
        <v>2024</v>
      </c>
      <c r="Q251" s="65"/>
      <c r="R251" s="66"/>
    </row>
    <row r="252" spans="1:18" hidden="1" x14ac:dyDescent="0.25">
      <c r="A252" s="64" t="s">
        <v>109</v>
      </c>
      <c r="B252" s="64" t="s">
        <v>496</v>
      </c>
      <c r="C252" s="64" t="s">
        <v>118</v>
      </c>
      <c r="D252" s="64" t="s">
        <v>117</v>
      </c>
      <c r="E252" s="64" t="s">
        <v>801</v>
      </c>
      <c r="F252" s="62" t="str">
        <f t="shared" si="4"/>
        <v>TAG001230 FAU Master Account Set: Budget Pool - INTRA-Fund Transfers In</v>
      </c>
      <c r="G252" s="70">
        <v>-1000</v>
      </c>
      <c r="H252" s="70">
        <v>0</v>
      </c>
      <c r="I252" s="70">
        <v>-1000</v>
      </c>
      <c r="J252" s="70">
        <v>-1000</v>
      </c>
      <c r="K252" s="70">
        <v>0</v>
      </c>
      <c r="L252" s="70">
        <v>0</v>
      </c>
      <c r="M252" s="70">
        <v>-1000</v>
      </c>
      <c r="N252" s="70">
        <v>0</v>
      </c>
      <c r="O252" s="70">
        <v>0</v>
      </c>
      <c r="P252" s="63">
        <v>2024</v>
      </c>
      <c r="Q252" s="65"/>
      <c r="R252" s="66"/>
    </row>
    <row r="253" spans="1:18" hidden="1" x14ac:dyDescent="0.25">
      <c r="A253" s="64" t="s">
        <v>109</v>
      </c>
      <c r="B253" s="64" t="s">
        <v>496</v>
      </c>
      <c r="C253" s="64" t="s">
        <v>118</v>
      </c>
      <c r="D253" s="64" t="s">
        <v>117</v>
      </c>
      <c r="E253" s="64" t="s">
        <v>120</v>
      </c>
      <c r="F253" s="62" t="str">
        <f t="shared" si="4"/>
        <v>TAG001230 FAU Master Account Set: Budget Pool - INTRA-Fund Transfers Out</v>
      </c>
      <c r="G253" s="70">
        <v>140</v>
      </c>
      <c r="H253" s="70">
        <v>0</v>
      </c>
      <c r="I253" s="70">
        <v>140</v>
      </c>
      <c r="J253" s="70">
        <v>64.95</v>
      </c>
      <c r="K253" s="70">
        <v>0</v>
      </c>
      <c r="L253" s="70">
        <v>0</v>
      </c>
      <c r="M253" s="70">
        <v>64.95</v>
      </c>
      <c r="N253" s="70">
        <v>75.05</v>
      </c>
      <c r="O253" s="70">
        <v>0.53607099999999996</v>
      </c>
      <c r="P253" s="63">
        <v>2024</v>
      </c>
      <c r="Q253" s="65"/>
      <c r="R253" s="66"/>
    </row>
    <row r="254" spans="1:18" hidden="1" x14ac:dyDescent="0.25">
      <c r="A254" s="64" t="s">
        <v>110</v>
      </c>
      <c r="B254" s="64" t="s">
        <v>495</v>
      </c>
      <c r="C254" s="64" t="s">
        <v>762</v>
      </c>
      <c r="D254" s="64" t="s">
        <v>117</v>
      </c>
      <c r="E254" s="64" t="s">
        <v>121</v>
      </c>
      <c r="F254" s="62" t="str">
        <f t="shared" si="4"/>
        <v>TAG001231 FAU Master Account Set: Budget Pool - Expense</v>
      </c>
      <c r="G254" s="70">
        <v>0</v>
      </c>
      <c r="H254" s="70">
        <v>0</v>
      </c>
      <c r="I254" s="70">
        <v>0</v>
      </c>
      <c r="J254" s="70">
        <v>0</v>
      </c>
      <c r="K254" s="70">
        <v>0</v>
      </c>
      <c r="L254" s="70">
        <v>0</v>
      </c>
      <c r="M254" s="70">
        <v>0</v>
      </c>
      <c r="N254" s="70">
        <v>0</v>
      </c>
      <c r="O254" s="70">
        <v>0</v>
      </c>
      <c r="P254" s="63">
        <v>2024</v>
      </c>
      <c r="Q254" s="65"/>
      <c r="R254" s="66"/>
    </row>
    <row r="255" spans="1:18" hidden="1" x14ac:dyDescent="0.25">
      <c r="A255" s="64" t="s">
        <v>110</v>
      </c>
      <c r="B255" s="64" t="s">
        <v>495</v>
      </c>
      <c r="C255" s="64" t="s">
        <v>118</v>
      </c>
      <c r="D255" s="64" t="s">
        <v>117</v>
      </c>
      <c r="E255" s="64" t="s">
        <v>121</v>
      </c>
      <c r="F255" s="62" t="str">
        <f t="shared" si="4"/>
        <v>TAG001231 FAU Master Account Set: Budget Pool - Expense</v>
      </c>
      <c r="G255" s="70">
        <v>103100</v>
      </c>
      <c r="H255" s="70">
        <v>0</v>
      </c>
      <c r="I255" s="70">
        <v>103100</v>
      </c>
      <c r="J255" s="70">
        <v>103100</v>
      </c>
      <c r="K255" s="70">
        <v>0</v>
      </c>
      <c r="L255" s="70">
        <v>0</v>
      </c>
      <c r="M255" s="70">
        <v>103100</v>
      </c>
      <c r="N255" s="70">
        <v>0</v>
      </c>
      <c r="O255" s="70">
        <v>0</v>
      </c>
      <c r="P255" s="63">
        <v>2024</v>
      </c>
      <c r="Q255" s="65"/>
      <c r="R255" s="66"/>
    </row>
    <row r="256" spans="1:18" hidden="1" x14ac:dyDescent="0.25">
      <c r="A256" s="64" t="s">
        <v>110</v>
      </c>
      <c r="B256" s="64" t="s">
        <v>495</v>
      </c>
      <c r="C256" s="64" t="s">
        <v>118</v>
      </c>
      <c r="D256" s="64" t="s">
        <v>117</v>
      </c>
      <c r="E256" s="64" t="s">
        <v>801</v>
      </c>
      <c r="F256" s="62" t="str">
        <f t="shared" si="4"/>
        <v>TAG001231 FAU Master Account Set: Budget Pool - INTRA-Fund Transfers In</v>
      </c>
      <c r="G256" s="70">
        <v>-103100</v>
      </c>
      <c r="H256" s="70">
        <v>0</v>
      </c>
      <c r="I256" s="70">
        <v>-103100</v>
      </c>
      <c r="J256" s="70">
        <v>-103100</v>
      </c>
      <c r="K256" s="70">
        <v>0</v>
      </c>
      <c r="L256" s="70">
        <v>0</v>
      </c>
      <c r="M256" s="70">
        <v>-103100</v>
      </c>
      <c r="N256" s="70">
        <v>0</v>
      </c>
      <c r="O256" s="70">
        <v>0</v>
      </c>
      <c r="P256" s="63">
        <v>2024</v>
      </c>
      <c r="Q256" s="65"/>
      <c r="R256" s="66"/>
    </row>
    <row r="257" spans="1:18" hidden="1" x14ac:dyDescent="0.25">
      <c r="A257" s="64" t="s">
        <v>110</v>
      </c>
      <c r="B257" s="64" t="s">
        <v>495</v>
      </c>
      <c r="C257" s="64" t="s">
        <v>118</v>
      </c>
      <c r="D257" s="64" t="s">
        <v>117</v>
      </c>
      <c r="E257" s="64" t="s">
        <v>120</v>
      </c>
      <c r="F257" s="62" t="str">
        <f t="shared" si="4"/>
        <v>TAG001231 FAU Master Account Set: Budget Pool - INTRA-Fund Transfers Out</v>
      </c>
      <c r="G257" s="70">
        <v>2886.8</v>
      </c>
      <c r="H257" s="70">
        <v>0</v>
      </c>
      <c r="I257" s="70">
        <v>2886.8</v>
      </c>
      <c r="J257" s="70">
        <v>2886.8</v>
      </c>
      <c r="K257" s="70">
        <v>0</v>
      </c>
      <c r="L257" s="70">
        <v>0</v>
      </c>
      <c r="M257" s="70">
        <v>2886.8</v>
      </c>
      <c r="N257" s="70">
        <v>0</v>
      </c>
      <c r="O257" s="70">
        <v>0</v>
      </c>
      <c r="P257" s="63">
        <v>2024</v>
      </c>
      <c r="Q257" s="65"/>
      <c r="R257" s="66"/>
    </row>
    <row r="258" spans="1:18" hidden="1" x14ac:dyDescent="0.25">
      <c r="A258" s="64" t="s">
        <v>111</v>
      </c>
      <c r="B258" s="64" t="s">
        <v>112</v>
      </c>
      <c r="C258" s="64" t="s">
        <v>118</v>
      </c>
      <c r="D258" s="64" t="s">
        <v>117</v>
      </c>
      <c r="E258" s="64" t="s">
        <v>121</v>
      </c>
      <c r="F258" s="62" t="str">
        <f t="shared" si="4"/>
        <v>TAG001284 FAU Master Account Set: Budget Pool - Expense</v>
      </c>
      <c r="G258" s="70">
        <v>200000</v>
      </c>
      <c r="H258" s="70">
        <v>0</v>
      </c>
      <c r="I258" s="70">
        <v>200000</v>
      </c>
      <c r="J258" s="70">
        <v>0</v>
      </c>
      <c r="K258" s="70">
        <v>0</v>
      </c>
      <c r="L258" s="70">
        <v>0</v>
      </c>
      <c r="M258" s="70">
        <v>0</v>
      </c>
      <c r="N258" s="70">
        <v>200000</v>
      </c>
      <c r="O258" s="70">
        <v>1</v>
      </c>
      <c r="P258" s="63">
        <v>2024</v>
      </c>
      <c r="Q258" s="65"/>
      <c r="R258" s="66"/>
    </row>
    <row r="259" spans="1:18" hidden="1" x14ac:dyDescent="0.25">
      <c r="A259" s="64" t="s">
        <v>111</v>
      </c>
      <c r="B259" s="64" t="s">
        <v>112</v>
      </c>
      <c r="C259" s="64" t="s">
        <v>118</v>
      </c>
      <c r="D259" s="64" t="s">
        <v>117</v>
      </c>
      <c r="E259" s="64" t="s">
        <v>801</v>
      </c>
      <c r="F259" s="62" t="str">
        <f t="shared" ref="F259:F322" si="5">_xlfn.CONCAT(A259," ",E259)</f>
        <v>TAG001284 FAU Master Account Set: Budget Pool - INTRA-Fund Transfers In</v>
      </c>
      <c r="G259" s="70">
        <v>-27681</v>
      </c>
      <c r="H259" s="70">
        <v>0</v>
      </c>
      <c r="I259" s="70">
        <v>-27681</v>
      </c>
      <c r="J259" s="70">
        <v>-27681</v>
      </c>
      <c r="K259" s="70">
        <v>0</v>
      </c>
      <c r="L259" s="70">
        <v>0</v>
      </c>
      <c r="M259" s="70">
        <v>-27681</v>
      </c>
      <c r="N259" s="70">
        <v>0</v>
      </c>
      <c r="O259" s="70">
        <v>0</v>
      </c>
      <c r="P259" s="63">
        <v>2024</v>
      </c>
      <c r="Q259" s="65"/>
      <c r="R259" s="66"/>
    </row>
    <row r="260" spans="1:18" hidden="1" x14ac:dyDescent="0.25">
      <c r="A260" s="64" t="s">
        <v>111</v>
      </c>
      <c r="B260" s="64" t="s">
        <v>112</v>
      </c>
      <c r="C260" s="64" t="s">
        <v>118</v>
      </c>
      <c r="D260" s="64" t="s">
        <v>117</v>
      </c>
      <c r="E260" s="64" t="s">
        <v>120</v>
      </c>
      <c r="F260" s="62" t="str">
        <f t="shared" si="5"/>
        <v>TAG001284 FAU Master Account Set: Budget Pool - INTRA-Fund Transfers Out</v>
      </c>
      <c r="G260" s="70">
        <v>5600</v>
      </c>
      <c r="H260" s="70">
        <v>0</v>
      </c>
      <c r="I260" s="70">
        <v>5600</v>
      </c>
      <c r="J260" s="70">
        <v>0</v>
      </c>
      <c r="K260" s="70">
        <v>0</v>
      </c>
      <c r="L260" s="70">
        <v>0</v>
      </c>
      <c r="M260" s="70">
        <v>0</v>
      </c>
      <c r="N260" s="70">
        <v>5600</v>
      </c>
      <c r="O260" s="70">
        <v>1</v>
      </c>
      <c r="P260" s="63">
        <v>2024</v>
      </c>
      <c r="Q260" s="65"/>
      <c r="R260" s="66"/>
    </row>
    <row r="261" spans="1:18" hidden="1" x14ac:dyDescent="0.25">
      <c r="A261" s="64" t="s">
        <v>99</v>
      </c>
      <c r="B261" s="64" t="s">
        <v>440</v>
      </c>
      <c r="C261" s="64" t="s">
        <v>118</v>
      </c>
      <c r="D261" s="64" t="s">
        <v>117</v>
      </c>
      <c r="E261" s="64" t="s">
        <v>121</v>
      </c>
      <c r="F261" s="62" t="str">
        <f t="shared" si="5"/>
        <v>TAG001285 FAU Master Account Set: Budget Pool - Expense</v>
      </c>
      <c r="G261" s="70">
        <v>0</v>
      </c>
      <c r="H261" s="70">
        <v>50.75</v>
      </c>
      <c r="I261" s="70">
        <v>50.75</v>
      </c>
      <c r="J261" s="70">
        <v>96</v>
      </c>
      <c r="K261" s="70">
        <v>0</v>
      </c>
      <c r="L261" s="70">
        <v>0</v>
      </c>
      <c r="M261" s="70">
        <v>96</v>
      </c>
      <c r="N261" s="70">
        <v>-45.25</v>
      </c>
      <c r="O261" s="70">
        <v>-0.89162600000000003</v>
      </c>
      <c r="P261" s="63">
        <v>2024</v>
      </c>
      <c r="Q261" s="65"/>
      <c r="R261" s="66"/>
    </row>
    <row r="262" spans="1:18" hidden="1" x14ac:dyDescent="0.25">
      <c r="A262" s="64" t="s">
        <v>99</v>
      </c>
      <c r="B262" s="64" t="s">
        <v>440</v>
      </c>
      <c r="C262" s="64" t="s">
        <v>118</v>
      </c>
      <c r="D262" s="64" t="s">
        <v>117</v>
      </c>
      <c r="E262" s="64" t="s">
        <v>120</v>
      </c>
      <c r="F262" s="62" t="str">
        <f t="shared" si="5"/>
        <v>TAG001285 FAU Master Account Set: Budget Pool - INTRA-Fund Transfers Out</v>
      </c>
      <c r="G262" s="70">
        <v>268.8</v>
      </c>
      <c r="H262" s="70">
        <v>0</v>
      </c>
      <c r="I262" s="70">
        <v>268.8</v>
      </c>
      <c r="J262" s="70">
        <v>41.33</v>
      </c>
      <c r="K262" s="70">
        <v>0</v>
      </c>
      <c r="L262" s="70">
        <v>0</v>
      </c>
      <c r="M262" s="70">
        <v>41.33</v>
      </c>
      <c r="N262" s="70">
        <v>227.47</v>
      </c>
      <c r="O262" s="70">
        <v>0.84624299999999997</v>
      </c>
      <c r="P262" s="63">
        <v>2024</v>
      </c>
      <c r="Q262" s="65"/>
      <c r="R262" s="66"/>
    </row>
    <row r="263" spans="1:18" hidden="1" x14ac:dyDescent="0.25">
      <c r="A263" s="64" t="s">
        <v>99</v>
      </c>
      <c r="B263" s="64" t="s">
        <v>440</v>
      </c>
      <c r="C263" s="64" t="s">
        <v>118</v>
      </c>
      <c r="D263" s="64" t="s">
        <v>117</v>
      </c>
      <c r="E263" s="64" t="s">
        <v>116</v>
      </c>
      <c r="F263" s="62" t="str">
        <f t="shared" si="5"/>
        <v>TAG001285 FAU Master Account Set: Budget Pool - OPS</v>
      </c>
      <c r="G263" s="70">
        <v>9600</v>
      </c>
      <c r="H263" s="70">
        <v>-50.75</v>
      </c>
      <c r="I263" s="70">
        <v>9549.25</v>
      </c>
      <c r="J263" s="70">
        <v>1380</v>
      </c>
      <c r="K263" s="70">
        <v>0</v>
      </c>
      <c r="L263" s="70">
        <v>0</v>
      </c>
      <c r="M263" s="70">
        <v>1380</v>
      </c>
      <c r="N263" s="70">
        <v>8169.25</v>
      </c>
      <c r="O263" s="70">
        <v>0.85548599999999997</v>
      </c>
      <c r="P263" s="63">
        <v>2024</v>
      </c>
      <c r="Q263" s="65"/>
      <c r="R263" s="66"/>
    </row>
    <row r="264" spans="1:18" hidden="1" x14ac:dyDescent="0.25">
      <c r="A264" s="64" t="s">
        <v>99</v>
      </c>
      <c r="B264" s="64" t="s">
        <v>440</v>
      </c>
      <c r="C264" s="64" t="s">
        <v>118</v>
      </c>
      <c r="D264" s="64" t="s">
        <v>117</v>
      </c>
      <c r="E264" s="64" t="s">
        <v>802</v>
      </c>
      <c r="F264" s="62" t="str">
        <f t="shared" si="5"/>
        <v>TAG001285 FAU Master Account Set: Budget Pool - Revenue</v>
      </c>
      <c r="G264" s="70">
        <v>-10000</v>
      </c>
      <c r="H264" s="70">
        <v>0</v>
      </c>
      <c r="I264" s="70">
        <v>-10000</v>
      </c>
      <c r="J264" s="70">
        <v>-3267.09</v>
      </c>
      <c r="K264" s="70">
        <v>0</v>
      </c>
      <c r="L264" s="70">
        <v>0</v>
      </c>
      <c r="M264" s="70">
        <v>-3267.09</v>
      </c>
      <c r="N264" s="70">
        <v>-6732.91</v>
      </c>
      <c r="O264" s="70">
        <v>0.67329099999999997</v>
      </c>
      <c r="P264" s="63">
        <v>2024</v>
      </c>
      <c r="Q264" s="65"/>
      <c r="R264" s="66"/>
    </row>
    <row r="265" spans="1:18" hidden="1" x14ac:dyDescent="0.25">
      <c r="A265" s="64" t="s">
        <v>100</v>
      </c>
      <c r="B265" s="64" t="s">
        <v>494</v>
      </c>
      <c r="C265" s="64" t="s">
        <v>118</v>
      </c>
      <c r="D265" s="64" t="s">
        <v>117</v>
      </c>
      <c r="E265" s="64" t="s">
        <v>121</v>
      </c>
      <c r="F265" s="62" t="str">
        <f t="shared" si="5"/>
        <v>TAG001286 FAU Master Account Set: Budget Pool - Expense</v>
      </c>
      <c r="G265" s="70">
        <v>10000</v>
      </c>
      <c r="H265" s="70">
        <v>0</v>
      </c>
      <c r="I265" s="70">
        <v>10000</v>
      </c>
      <c r="J265" s="70">
        <v>0</v>
      </c>
      <c r="K265" s="70">
        <v>0</v>
      </c>
      <c r="L265" s="70">
        <v>0</v>
      </c>
      <c r="M265" s="70">
        <v>0</v>
      </c>
      <c r="N265" s="70">
        <v>10000</v>
      </c>
      <c r="O265" s="70">
        <v>1</v>
      </c>
      <c r="P265" s="63">
        <v>2024</v>
      </c>
      <c r="Q265" s="65"/>
      <c r="R265" s="66"/>
    </row>
    <row r="266" spans="1:18" hidden="1" x14ac:dyDescent="0.25">
      <c r="A266" s="64" t="s">
        <v>100</v>
      </c>
      <c r="B266" s="64" t="s">
        <v>494</v>
      </c>
      <c r="C266" s="64" t="s">
        <v>118</v>
      </c>
      <c r="D266" s="64" t="s">
        <v>117</v>
      </c>
      <c r="E266" s="64" t="s">
        <v>120</v>
      </c>
      <c r="F266" s="62" t="str">
        <f t="shared" si="5"/>
        <v>TAG001286 FAU Master Account Set: Budget Pool - INTRA-Fund Transfers Out</v>
      </c>
      <c r="G266" s="70">
        <v>280</v>
      </c>
      <c r="H266" s="70">
        <v>0</v>
      </c>
      <c r="I266" s="70">
        <v>280</v>
      </c>
      <c r="J266" s="70">
        <v>0</v>
      </c>
      <c r="K266" s="70">
        <v>0</v>
      </c>
      <c r="L266" s="70">
        <v>0</v>
      </c>
      <c r="M266" s="70">
        <v>0</v>
      </c>
      <c r="N266" s="70">
        <v>280</v>
      </c>
      <c r="O266" s="70">
        <v>1</v>
      </c>
      <c r="P266" s="63">
        <v>2024</v>
      </c>
      <c r="Q266" s="65"/>
      <c r="R266" s="66"/>
    </row>
    <row r="267" spans="1:18" hidden="1" x14ac:dyDescent="0.25">
      <c r="A267" s="64" t="s">
        <v>100</v>
      </c>
      <c r="B267" s="64" t="s">
        <v>494</v>
      </c>
      <c r="C267" s="64" t="s">
        <v>118</v>
      </c>
      <c r="D267" s="64" t="s">
        <v>117</v>
      </c>
      <c r="E267" s="64" t="s">
        <v>802</v>
      </c>
      <c r="F267" s="62" t="str">
        <f t="shared" si="5"/>
        <v>TAG001286 FAU Master Account Set: Budget Pool - Revenue</v>
      </c>
      <c r="G267" s="70">
        <v>-10000</v>
      </c>
      <c r="H267" s="70">
        <v>0</v>
      </c>
      <c r="I267" s="70">
        <v>-10000</v>
      </c>
      <c r="J267" s="70">
        <v>0</v>
      </c>
      <c r="K267" s="70">
        <v>0</v>
      </c>
      <c r="L267" s="70">
        <v>0</v>
      </c>
      <c r="M267" s="70">
        <v>0</v>
      </c>
      <c r="N267" s="70">
        <v>-10000</v>
      </c>
      <c r="O267" s="70">
        <v>1</v>
      </c>
      <c r="P267" s="63">
        <v>2024</v>
      </c>
      <c r="Q267" s="65"/>
      <c r="R267" s="66"/>
    </row>
    <row r="268" spans="1:18" hidden="1" x14ac:dyDescent="0.25">
      <c r="A268" s="64" t="s">
        <v>102</v>
      </c>
      <c r="B268" s="64" t="s">
        <v>493</v>
      </c>
      <c r="C268" s="64" t="s">
        <v>118</v>
      </c>
      <c r="D268" s="64" t="s">
        <v>117</v>
      </c>
      <c r="E268" s="64" t="s">
        <v>121</v>
      </c>
      <c r="F268" s="62" t="str">
        <f t="shared" si="5"/>
        <v>TAG001288 FAU Master Account Set: Budget Pool - Expense</v>
      </c>
      <c r="G268" s="70">
        <v>1000</v>
      </c>
      <c r="H268" s="70">
        <v>0</v>
      </c>
      <c r="I268" s="70">
        <v>1000</v>
      </c>
      <c r="J268" s="70">
        <v>320.18</v>
      </c>
      <c r="K268" s="70">
        <v>0</v>
      </c>
      <c r="L268" s="70">
        <v>0</v>
      </c>
      <c r="M268" s="70">
        <v>320.18</v>
      </c>
      <c r="N268" s="70">
        <v>679.82</v>
      </c>
      <c r="O268" s="70">
        <v>0.67981999999999998</v>
      </c>
      <c r="P268" s="63">
        <v>2024</v>
      </c>
      <c r="Q268" s="65"/>
      <c r="R268" s="66"/>
    </row>
    <row r="269" spans="1:18" hidden="1" x14ac:dyDescent="0.25">
      <c r="A269" s="64" t="s">
        <v>102</v>
      </c>
      <c r="B269" s="64" t="s">
        <v>493</v>
      </c>
      <c r="C269" s="64" t="s">
        <v>118</v>
      </c>
      <c r="D269" s="64" t="s">
        <v>117</v>
      </c>
      <c r="E269" s="64" t="s">
        <v>120</v>
      </c>
      <c r="F269" s="62" t="str">
        <f t="shared" si="5"/>
        <v>TAG001288 FAU Master Account Set: Budget Pool - INTRA-Fund Transfers Out</v>
      </c>
      <c r="G269" s="70">
        <v>28</v>
      </c>
      <c r="H269" s="70">
        <v>0</v>
      </c>
      <c r="I269" s="70">
        <v>28</v>
      </c>
      <c r="J269" s="70">
        <v>8.9700000000000006</v>
      </c>
      <c r="K269" s="70">
        <v>0</v>
      </c>
      <c r="L269" s="70">
        <v>0</v>
      </c>
      <c r="M269" s="70">
        <v>8.9700000000000006</v>
      </c>
      <c r="N269" s="70">
        <v>19.03</v>
      </c>
      <c r="O269" s="70">
        <v>0.679643</v>
      </c>
      <c r="P269" s="63">
        <v>2024</v>
      </c>
      <c r="Q269" s="65"/>
      <c r="R269" s="66"/>
    </row>
    <row r="270" spans="1:18" hidden="1" x14ac:dyDescent="0.25">
      <c r="A270" s="64" t="s">
        <v>102</v>
      </c>
      <c r="B270" s="64" t="s">
        <v>493</v>
      </c>
      <c r="C270" s="64" t="s">
        <v>118</v>
      </c>
      <c r="D270" s="64" t="s">
        <v>117</v>
      </c>
      <c r="E270" s="64" t="s">
        <v>802</v>
      </c>
      <c r="F270" s="62" t="str">
        <f t="shared" si="5"/>
        <v>TAG001288 FAU Master Account Set: Budget Pool - Revenue</v>
      </c>
      <c r="G270" s="70">
        <v>-2000</v>
      </c>
      <c r="H270" s="70">
        <v>0</v>
      </c>
      <c r="I270" s="70">
        <v>-2000</v>
      </c>
      <c r="J270" s="70">
        <v>0</v>
      </c>
      <c r="K270" s="70">
        <v>0</v>
      </c>
      <c r="L270" s="70">
        <v>0</v>
      </c>
      <c r="M270" s="70">
        <v>0</v>
      </c>
      <c r="N270" s="70">
        <v>-2000</v>
      </c>
      <c r="O270" s="70">
        <v>1</v>
      </c>
      <c r="P270" s="63">
        <v>2024</v>
      </c>
      <c r="Q270" s="65"/>
      <c r="R270" s="66"/>
    </row>
    <row r="271" spans="1:18" hidden="1" x14ac:dyDescent="0.25">
      <c r="A271" s="64" t="s">
        <v>103</v>
      </c>
      <c r="B271" s="64" t="s">
        <v>446</v>
      </c>
      <c r="C271" s="64" t="s">
        <v>118</v>
      </c>
      <c r="D271" s="64" t="s">
        <v>117</v>
      </c>
      <c r="E271" s="64" t="s">
        <v>121</v>
      </c>
      <c r="F271" s="62" t="str">
        <f t="shared" si="5"/>
        <v>TAG001289 FAU Master Account Set: Budget Pool - Expense</v>
      </c>
      <c r="G271" s="70">
        <v>5000</v>
      </c>
      <c r="H271" s="70">
        <v>0</v>
      </c>
      <c r="I271" s="70">
        <v>5000</v>
      </c>
      <c r="J271" s="70">
        <v>107.3</v>
      </c>
      <c r="K271" s="70">
        <v>0</v>
      </c>
      <c r="L271" s="70">
        <v>0</v>
      </c>
      <c r="M271" s="70">
        <v>107.3</v>
      </c>
      <c r="N271" s="70">
        <v>4892.7</v>
      </c>
      <c r="O271" s="70">
        <v>0.97853999999999997</v>
      </c>
      <c r="P271" s="63">
        <v>2024</v>
      </c>
      <c r="Q271" s="65"/>
      <c r="R271" s="66"/>
    </row>
    <row r="272" spans="1:18" hidden="1" x14ac:dyDescent="0.25">
      <c r="A272" s="64" t="s">
        <v>103</v>
      </c>
      <c r="B272" s="64" t="s">
        <v>446</v>
      </c>
      <c r="C272" s="64" t="s">
        <v>118</v>
      </c>
      <c r="D272" s="64" t="s">
        <v>117</v>
      </c>
      <c r="E272" s="64" t="s">
        <v>120</v>
      </c>
      <c r="F272" s="62" t="str">
        <f t="shared" si="5"/>
        <v>TAG001289 FAU Master Account Set: Budget Pool - INTRA-Fund Transfers Out</v>
      </c>
      <c r="G272" s="70">
        <v>140</v>
      </c>
      <c r="H272" s="70">
        <v>0</v>
      </c>
      <c r="I272" s="70">
        <v>140</v>
      </c>
      <c r="J272" s="70">
        <v>2.99</v>
      </c>
      <c r="K272" s="70">
        <v>0</v>
      </c>
      <c r="L272" s="70">
        <v>0</v>
      </c>
      <c r="M272" s="70">
        <v>2.99</v>
      </c>
      <c r="N272" s="70">
        <v>137.01</v>
      </c>
      <c r="O272" s="70">
        <v>0.97864300000000004</v>
      </c>
      <c r="P272" s="63">
        <v>2024</v>
      </c>
      <c r="Q272" s="65"/>
      <c r="R272" s="66"/>
    </row>
    <row r="273" spans="1:18" hidden="1" x14ac:dyDescent="0.25">
      <c r="A273" s="64" t="s">
        <v>103</v>
      </c>
      <c r="B273" s="64" t="s">
        <v>446</v>
      </c>
      <c r="C273" s="64" t="s">
        <v>118</v>
      </c>
      <c r="D273" s="64" t="s">
        <v>117</v>
      </c>
      <c r="E273" s="64" t="s">
        <v>802</v>
      </c>
      <c r="F273" s="62" t="str">
        <f t="shared" si="5"/>
        <v>TAG001289 FAU Master Account Set: Budget Pool - Revenue</v>
      </c>
      <c r="G273" s="70">
        <v>-2000</v>
      </c>
      <c r="H273" s="70">
        <v>0</v>
      </c>
      <c r="I273" s="70">
        <v>-2000</v>
      </c>
      <c r="J273" s="70">
        <v>0</v>
      </c>
      <c r="K273" s="70">
        <v>0</v>
      </c>
      <c r="L273" s="70">
        <v>0</v>
      </c>
      <c r="M273" s="70">
        <v>0</v>
      </c>
      <c r="N273" s="70">
        <v>-2000</v>
      </c>
      <c r="O273" s="70">
        <v>1</v>
      </c>
      <c r="P273" s="63">
        <v>2024</v>
      </c>
      <c r="Q273" s="65"/>
      <c r="R273" s="66"/>
    </row>
    <row r="274" spans="1:18" hidden="1" x14ac:dyDescent="0.25">
      <c r="A274" s="64" t="s">
        <v>104</v>
      </c>
      <c r="B274" s="64" t="s">
        <v>492</v>
      </c>
      <c r="C274" s="64" t="s">
        <v>118</v>
      </c>
      <c r="D274" s="64" t="s">
        <v>117</v>
      </c>
      <c r="E274" s="64" t="s">
        <v>121</v>
      </c>
      <c r="F274" s="62" t="str">
        <f t="shared" si="5"/>
        <v>TAG001290 FAU Master Account Set: Budget Pool - Expense</v>
      </c>
      <c r="G274" s="70">
        <v>4000</v>
      </c>
      <c r="H274" s="70">
        <v>0</v>
      </c>
      <c r="I274" s="70">
        <v>4000</v>
      </c>
      <c r="J274" s="70">
        <v>0</v>
      </c>
      <c r="K274" s="70">
        <v>0</v>
      </c>
      <c r="L274" s="70">
        <v>0</v>
      </c>
      <c r="M274" s="70">
        <v>0</v>
      </c>
      <c r="N274" s="70">
        <v>4000</v>
      </c>
      <c r="O274" s="70">
        <v>1</v>
      </c>
      <c r="P274" s="63">
        <v>2024</v>
      </c>
      <c r="Q274" s="65"/>
      <c r="R274" s="66"/>
    </row>
    <row r="275" spans="1:18" hidden="1" x14ac:dyDescent="0.25">
      <c r="A275" s="64" t="s">
        <v>104</v>
      </c>
      <c r="B275" s="64" t="s">
        <v>492</v>
      </c>
      <c r="C275" s="64" t="s">
        <v>118</v>
      </c>
      <c r="D275" s="64" t="s">
        <v>117</v>
      </c>
      <c r="E275" s="64" t="s">
        <v>120</v>
      </c>
      <c r="F275" s="62" t="str">
        <f t="shared" si="5"/>
        <v>TAG001290 FAU Master Account Set: Budget Pool - INTRA-Fund Transfers Out</v>
      </c>
      <c r="G275" s="70">
        <v>112</v>
      </c>
      <c r="H275" s="70">
        <v>0</v>
      </c>
      <c r="I275" s="70">
        <v>112</v>
      </c>
      <c r="J275" s="70">
        <v>0</v>
      </c>
      <c r="K275" s="70">
        <v>0</v>
      </c>
      <c r="L275" s="70">
        <v>0</v>
      </c>
      <c r="M275" s="70">
        <v>0</v>
      </c>
      <c r="N275" s="70">
        <v>112</v>
      </c>
      <c r="O275" s="70">
        <v>1</v>
      </c>
      <c r="P275" s="63">
        <v>2024</v>
      </c>
      <c r="Q275" s="65"/>
      <c r="R275" s="66"/>
    </row>
    <row r="276" spans="1:18" hidden="1" x14ac:dyDescent="0.25">
      <c r="A276" s="64" t="s">
        <v>105</v>
      </c>
      <c r="B276" s="64" t="s">
        <v>491</v>
      </c>
      <c r="C276" s="64" t="s">
        <v>118</v>
      </c>
      <c r="D276" s="64" t="s">
        <v>117</v>
      </c>
      <c r="E276" s="64" t="s">
        <v>121</v>
      </c>
      <c r="F276" s="62" t="str">
        <f t="shared" si="5"/>
        <v>TAG001291 FAU Master Account Set: Budget Pool - Expense</v>
      </c>
      <c r="G276" s="70">
        <v>130000</v>
      </c>
      <c r="H276" s="70">
        <v>0</v>
      </c>
      <c r="I276" s="70">
        <v>130000</v>
      </c>
      <c r="J276" s="70">
        <v>102479.79</v>
      </c>
      <c r="K276" s="70">
        <v>0</v>
      </c>
      <c r="L276" s="70">
        <v>0</v>
      </c>
      <c r="M276" s="70">
        <v>102479.79</v>
      </c>
      <c r="N276" s="70">
        <v>27520.21</v>
      </c>
      <c r="O276" s="70">
        <v>0.21169399999999999</v>
      </c>
      <c r="P276" s="63">
        <v>2024</v>
      </c>
      <c r="Q276" s="65"/>
      <c r="R276" s="66"/>
    </row>
    <row r="277" spans="1:18" hidden="1" x14ac:dyDescent="0.25">
      <c r="A277" s="64" t="s">
        <v>105</v>
      </c>
      <c r="B277" s="64" t="s">
        <v>491</v>
      </c>
      <c r="C277" s="64" t="s">
        <v>118</v>
      </c>
      <c r="D277" s="64" t="s">
        <v>117</v>
      </c>
      <c r="E277" s="64" t="s">
        <v>123</v>
      </c>
      <c r="F277" s="62" t="str">
        <f t="shared" si="5"/>
        <v>TAG001291 FAU Master Account Set: Budget Pool - INTER-Fund Transfers Out</v>
      </c>
      <c r="G277" s="70">
        <v>0</v>
      </c>
      <c r="H277" s="70">
        <v>0</v>
      </c>
      <c r="I277" s="70">
        <v>0</v>
      </c>
      <c r="J277" s="70">
        <v>10000</v>
      </c>
      <c r="K277" s="70">
        <v>0</v>
      </c>
      <c r="L277" s="70">
        <v>0</v>
      </c>
      <c r="M277" s="70">
        <v>10000</v>
      </c>
      <c r="N277" s="70">
        <v>-10000</v>
      </c>
      <c r="O277" s="70">
        <v>0</v>
      </c>
      <c r="P277" s="63">
        <v>2024</v>
      </c>
      <c r="Q277" s="65"/>
      <c r="R277" s="66"/>
    </row>
    <row r="278" spans="1:18" hidden="1" x14ac:dyDescent="0.25">
      <c r="A278" s="64" t="s">
        <v>105</v>
      </c>
      <c r="B278" s="64" t="s">
        <v>491</v>
      </c>
      <c r="C278" s="64" t="s">
        <v>118</v>
      </c>
      <c r="D278" s="64" t="s">
        <v>117</v>
      </c>
      <c r="E278" s="64" t="s">
        <v>801</v>
      </c>
      <c r="F278" s="62" t="str">
        <f t="shared" si="5"/>
        <v>TAG001291 FAU Master Account Set: Budget Pool - INTRA-Fund Transfers In</v>
      </c>
      <c r="G278" s="70">
        <v>0</v>
      </c>
      <c r="H278" s="70">
        <v>0</v>
      </c>
      <c r="I278" s="70">
        <v>0</v>
      </c>
      <c r="J278" s="70">
        <v>-234039.94</v>
      </c>
      <c r="K278" s="70">
        <v>0</v>
      </c>
      <c r="L278" s="70">
        <v>0</v>
      </c>
      <c r="M278" s="70">
        <v>-234039.94</v>
      </c>
      <c r="N278" s="70">
        <v>234039.94</v>
      </c>
      <c r="O278" s="70">
        <v>0</v>
      </c>
      <c r="P278" s="63">
        <v>2024</v>
      </c>
      <c r="Q278" s="65"/>
      <c r="R278" s="66"/>
    </row>
    <row r="279" spans="1:18" hidden="1" x14ac:dyDescent="0.25">
      <c r="A279" s="64" t="s">
        <v>105</v>
      </c>
      <c r="B279" s="64" t="s">
        <v>491</v>
      </c>
      <c r="C279" s="64" t="s">
        <v>118</v>
      </c>
      <c r="D279" s="64" t="s">
        <v>117</v>
      </c>
      <c r="E279" s="64" t="s">
        <v>120</v>
      </c>
      <c r="F279" s="62" t="str">
        <f t="shared" si="5"/>
        <v>TAG001291 FAU Master Account Set: Budget Pool - INTRA-Fund Transfers Out</v>
      </c>
      <c r="G279" s="70">
        <v>3640</v>
      </c>
      <c r="H279" s="70">
        <v>0</v>
      </c>
      <c r="I279" s="70">
        <v>3640</v>
      </c>
      <c r="J279" s="70">
        <v>2869.43</v>
      </c>
      <c r="K279" s="70">
        <v>0</v>
      </c>
      <c r="L279" s="70">
        <v>0</v>
      </c>
      <c r="M279" s="70">
        <v>2869.43</v>
      </c>
      <c r="N279" s="70">
        <v>770.57</v>
      </c>
      <c r="O279" s="70">
        <v>0.21169499999999999</v>
      </c>
      <c r="P279" s="63">
        <v>2024</v>
      </c>
      <c r="Q279" s="65"/>
      <c r="R279" s="66"/>
    </row>
    <row r="280" spans="1:18" hidden="1" x14ac:dyDescent="0.25">
      <c r="A280" s="64" t="s">
        <v>105</v>
      </c>
      <c r="B280" s="64" t="s">
        <v>491</v>
      </c>
      <c r="C280" s="64" t="s">
        <v>118</v>
      </c>
      <c r="D280" s="64" t="s">
        <v>117</v>
      </c>
      <c r="E280" s="64" t="s">
        <v>116</v>
      </c>
      <c r="F280" s="62" t="str">
        <f t="shared" si="5"/>
        <v>TAG001291 FAU Master Account Set: Budget Pool - OPS</v>
      </c>
      <c r="G280" s="70">
        <v>0</v>
      </c>
      <c r="H280" s="70">
        <v>0</v>
      </c>
      <c r="I280" s="70">
        <v>0</v>
      </c>
      <c r="J280" s="70">
        <v>0</v>
      </c>
      <c r="K280" s="70">
        <v>0</v>
      </c>
      <c r="L280" s="70">
        <v>0</v>
      </c>
      <c r="M280" s="70">
        <v>0</v>
      </c>
      <c r="N280" s="70">
        <v>0</v>
      </c>
      <c r="O280" s="70">
        <v>0</v>
      </c>
      <c r="P280" s="63">
        <v>2024</v>
      </c>
      <c r="Q280" s="65"/>
      <c r="R280" s="66"/>
    </row>
    <row r="281" spans="1:18" hidden="1" x14ac:dyDescent="0.25">
      <c r="A281" s="64" t="s">
        <v>106</v>
      </c>
      <c r="B281" s="64" t="s">
        <v>490</v>
      </c>
      <c r="C281" s="64" t="s">
        <v>118</v>
      </c>
      <c r="D281" s="64" t="s">
        <v>117</v>
      </c>
      <c r="E281" s="64" t="s">
        <v>121</v>
      </c>
      <c r="F281" s="62" t="str">
        <f t="shared" si="5"/>
        <v>TAG001292 FAU Master Account Set: Budget Pool - Expense</v>
      </c>
      <c r="G281" s="70">
        <v>1600</v>
      </c>
      <c r="H281" s="70">
        <v>0</v>
      </c>
      <c r="I281" s="70">
        <v>1600</v>
      </c>
      <c r="J281" s="70">
        <v>-80</v>
      </c>
      <c r="K281" s="70">
        <v>0</v>
      </c>
      <c r="L281" s="70">
        <v>0</v>
      </c>
      <c r="M281" s="70">
        <v>-80</v>
      </c>
      <c r="N281" s="70">
        <v>1680</v>
      </c>
      <c r="O281" s="70">
        <v>1.05</v>
      </c>
      <c r="P281" s="63">
        <v>2024</v>
      </c>
      <c r="Q281" s="65"/>
      <c r="R281" s="66"/>
    </row>
    <row r="282" spans="1:18" hidden="1" x14ac:dyDescent="0.25">
      <c r="A282" s="64" t="s">
        <v>106</v>
      </c>
      <c r="B282" s="64" t="s">
        <v>490</v>
      </c>
      <c r="C282" s="64" t="s">
        <v>118</v>
      </c>
      <c r="D282" s="64" t="s">
        <v>117</v>
      </c>
      <c r="E282" s="64" t="s">
        <v>120</v>
      </c>
      <c r="F282" s="62" t="str">
        <f t="shared" si="5"/>
        <v>TAG001292 FAU Master Account Set: Budget Pool - INTRA-Fund Transfers Out</v>
      </c>
      <c r="G282" s="70">
        <v>44.8</v>
      </c>
      <c r="H282" s="70">
        <v>0</v>
      </c>
      <c r="I282" s="70">
        <v>44.8</v>
      </c>
      <c r="J282" s="70">
        <v>-2.2400000000000002</v>
      </c>
      <c r="K282" s="70">
        <v>0</v>
      </c>
      <c r="L282" s="70">
        <v>0</v>
      </c>
      <c r="M282" s="70">
        <v>-2.2400000000000002</v>
      </c>
      <c r="N282" s="70">
        <v>47.04</v>
      </c>
      <c r="O282" s="70">
        <v>1.05</v>
      </c>
      <c r="P282" s="63">
        <v>2024</v>
      </c>
      <c r="Q282" s="65"/>
      <c r="R282" s="66"/>
    </row>
    <row r="283" spans="1:18" hidden="1" x14ac:dyDescent="0.25">
      <c r="A283" s="64" t="s">
        <v>106</v>
      </c>
      <c r="B283" s="64" t="s">
        <v>490</v>
      </c>
      <c r="C283" s="64" t="s">
        <v>118</v>
      </c>
      <c r="D283" s="64" t="s">
        <v>117</v>
      </c>
      <c r="E283" s="64" t="s">
        <v>802</v>
      </c>
      <c r="F283" s="62" t="str">
        <f t="shared" si="5"/>
        <v>TAG001292 FAU Master Account Set: Budget Pool - Revenue</v>
      </c>
      <c r="G283" s="70">
        <v>-1680</v>
      </c>
      <c r="H283" s="70">
        <v>0</v>
      </c>
      <c r="I283" s="70">
        <v>-1680</v>
      </c>
      <c r="J283" s="70">
        <v>0</v>
      </c>
      <c r="K283" s="70">
        <v>0</v>
      </c>
      <c r="L283" s="70">
        <v>0</v>
      </c>
      <c r="M283" s="70">
        <v>0</v>
      </c>
      <c r="N283" s="70">
        <v>-1680</v>
      </c>
      <c r="O283" s="70">
        <v>1</v>
      </c>
      <c r="P283" s="63">
        <v>2024</v>
      </c>
      <c r="Q283" s="65"/>
      <c r="R283" s="66"/>
    </row>
    <row r="284" spans="1:18" hidden="1" x14ac:dyDescent="0.25">
      <c r="A284" s="64" t="s">
        <v>26</v>
      </c>
      <c r="B284" s="64" t="s">
        <v>489</v>
      </c>
      <c r="C284" s="64" t="s">
        <v>118</v>
      </c>
      <c r="D284" s="64" t="s">
        <v>117</v>
      </c>
      <c r="E284" s="64" t="s">
        <v>123</v>
      </c>
      <c r="F284" s="62" t="str">
        <f t="shared" si="5"/>
        <v>TAG001294 FAU Master Account Set: Budget Pool - INTER-Fund Transfers Out</v>
      </c>
      <c r="G284" s="70">
        <v>325778</v>
      </c>
      <c r="H284" s="70">
        <v>0</v>
      </c>
      <c r="I284" s="70">
        <v>325778</v>
      </c>
      <c r="J284" s="70">
        <v>325778</v>
      </c>
      <c r="K284" s="70">
        <v>0</v>
      </c>
      <c r="L284" s="70">
        <v>0</v>
      </c>
      <c r="M284" s="70">
        <v>325778</v>
      </c>
      <c r="N284" s="70">
        <v>0</v>
      </c>
      <c r="O284" s="70">
        <v>0</v>
      </c>
      <c r="P284" s="63">
        <v>2024</v>
      </c>
      <c r="Q284" s="65"/>
      <c r="R284" s="66"/>
    </row>
    <row r="285" spans="1:18" hidden="1" x14ac:dyDescent="0.25">
      <c r="A285" s="64" t="s">
        <v>26</v>
      </c>
      <c r="B285" s="64" t="s">
        <v>489</v>
      </c>
      <c r="C285" s="64" t="s">
        <v>118</v>
      </c>
      <c r="D285" s="64" t="s">
        <v>117</v>
      </c>
      <c r="E285" s="64" t="s">
        <v>120</v>
      </c>
      <c r="F285" s="62" t="str">
        <f t="shared" si="5"/>
        <v>TAG001294 FAU Master Account Set: Budget Pool - INTRA-Fund Transfers Out</v>
      </c>
      <c r="G285" s="70">
        <v>20000</v>
      </c>
      <c r="H285" s="70">
        <v>0</v>
      </c>
      <c r="I285" s="70">
        <v>20000</v>
      </c>
      <c r="J285" s="70">
        <v>20000</v>
      </c>
      <c r="K285" s="70">
        <v>0</v>
      </c>
      <c r="L285" s="70">
        <v>0</v>
      </c>
      <c r="M285" s="70">
        <v>20000</v>
      </c>
      <c r="N285" s="70">
        <v>0</v>
      </c>
      <c r="O285" s="70">
        <v>0</v>
      </c>
      <c r="P285" s="63">
        <v>2024</v>
      </c>
      <c r="Q285" s="65"/>
      <c r="R285" s="66"/>
    </row>
    <row r="286" spans="1:18" hidden="1" x14ac:dyDescent="0.25">
      <c r="A286" s="64" t="s">
        <v>27</v>
      </c>
      <c r="B286" s="64" t="s">
        <v>488</v>
      </c>
      <c r="C286" s="64" t="s">
        <v>118</v>
      </c>
      <c r="D286" s="64" t="s">
        <v>117</v>
      </c>
      <c r="E286" s="64" t="s">
        <v>123</v>
      </c>
      <c r="F286" s="62" t="str">
        <f t="shared" si="5"/>
        <v>TAG001295 FAU Master Account Set: Budget Pool - INTER-Fund Transfers Out</v>
      </c>
      <c r="G286" s="70">
        <v>197124</v>
      </c>
      <c r="H286" s="70">
        <v>0</v>
      </c>
      <c r="I286" s="70">
        <v>197124</v>
      </c>
      <c r="J286" s="70">
        <v>197124</v>
      </c>
      <c r="K286" s="70">
        <v>0</v>
      </c>
      <c r="L286" s="70">
        <v>0</v>
      </c>
      <c r="M286" s="70">
        <v>197124</v>
      </c>
      <c r="N286" s="70">
        <v>0</v>
      </c>
      <c r="O286" s="70">
        <v>0</v>
      </c>
      <c r="P286" s="63">
        <v>2024</v>
      </c>
      <c r="Q286" s="65"/>
      <c r="R286" s="66"/>
    </row>
    <row r="287" spans="1:18" hidden="1" x14ac:dyDescent="0.25">
      <c r="A287" s="64" t="s">
        <v>27</v>
      </c>
      <c r="B287" s="64" t="s">
        <v>488</v>
      </c>
      <c r="C287" s="64" t="s">
        <v>118</v>
      </c>
      <c r="D287" s="64" t="s">
        <v>117</v>
      </c>
      <c r="E287" s="64" t="s">
        <v>120</v>
      </c>
      <c r="F287" s="62" t="str">
        <f t="shared" si="5"/>
        <v>TAG001295 FAU Master Account Set: Budget Pool - INTRA-Fund Transfers Out</v>
      </c>
      <c r="G287" s="70">
        <v>10000</v>
      </c>
      <c r="H287" s="70">
        <v>0</v>
      </c>
      <c r="I287" s="70">
        <v>10000</v>
      </c>
      <c r="J287" s="70">
        <v>10000</v>
      </c>
      <c r="K287" s="70">
        <v>0</v>
      </c>
      <c r="L287" s="70">
        <v>0</v>
      </c>
      <c r="M287" s="70">
        <v>10000</v>
      </c>
      <c r="N287" s="70">
        <v>0</v>
      </c>
      <c r="O287" s="70">
        <v>0</v>
      </c>
      <c r="P287" s="63">
        <v>2024</v>
      </c>
      <c r="Q287" s="65"/>
      <c r="R287" s="66"/>
    </row>
    <row r="288" spans="1:18" hidden="1" x14ac:dyDescent="0.25">
      <c r="A288" s="64" t="s">
        <v>28</v>
      </c>
      <c r="B288" s="64" t="s">
        <v>487</v>
      </c>
      <c r="C288" s="64" t="s">
        <v>118</v>
      </c>
      <c r="D288" s="64" t="s">
        <v>117</v>
      </c>
      <c r="E288" s="64" t="s">
        <v>121</v>
      </c>
      <c r="F288" s="62" t="str">
        <f t="shared" si="5"/>
        <v>TAG001296 FAU Master Account Set: Budget Pool - Expense</v>
      </c>
      <c r="G288" s="70">
        <v>80590</v>
      </c>
      <c r="H288" s="70">
        <v>0</v>
      </c>
      <c r="I288" s="70">
        <v>80590</v>
      </c>
      <c r="J288" s="70">
        <v>69917.990000000005</v>
      </c>
      <c r="K288" s="70">
        <v>0</v>
      </c>
      <c r="L288" s="70">
        <v>0</v>
      </c>
      <c r="M288" s="70">
        <v>69917.990000000005</v>
      </c>
      <c r="N288" s="70">
        <v>10672.01</v>
      </c>
      <c r="O288" s="70">
        <v>0.13242399999999999</v>
      </c>
      <c r="P288" s="63">
        <v>2024</v>
      </c>
      <c r="Q288" s="65"/>
      <c r="R288" s="66"/>
    </row>
    <row r="289" spans="1:18" hidden="1" x14ac:dyDescent="0.25">
      <c r="A289" s="64" t="s">
        <v>28</v>
      </c>
      <c r="B289" s="64" t="s">
        <v>487</v>
      </c>
      <c r="C289" s="64" t="s">
        <v>118</v>
      </c>
      <c r="D289" s="64" t="s">
        <v>117</v>
      </c>
      <c r="E289" s="64" t="s">
        <v>120</v>
      </c>
      <c r="F289" s="62" t="str">
        <f t="shared" si="5"/>
        <v>TAG001296 FAU Master Account Set: Budget Pool - INTRA-Fund Transfers Out</v>
      </c>
      <c r="G289" s="70">
        <v>3368.4</v>
      </c>
      <c r="H289" s="70">
        <v>0</v>
      </c>
      <c r="I289" s="70">
        <v>3368.4</v>
      </c>
      <c r="J289" s="70">
        <v>8828.18</v>
      </c>
      <c r="K289" s="70">
        <v>0</v>
      </c>
      <c r="L289" s="70">
        <v>0</v>
      </c>
      <c r="M289" s="70">
        <v>8828.18</v>
      </c>
      <c r="N289" s="70">
        <v>-5459.78</v>
      </c>
      <c r="O289" s="70">
        <v>-1.6208819999999999</v>
      </c>
      <c r="P289" s="63">
        <v>2024</v>
      </c>
      <c r="Q289" s="65"/>
      <c r="R289" s="66"/>
    </row>
    <row r="290" spans="1:18" hidden="1" x14ac:dyDescent="0.25">
      <c r="A290" s="64" t="s">
        <v>28</v>
      </c>
      <c r="B290" s="64" t="s">
        <v>487</v>
      </c>
      <c r="C290" s="64" t="s">
        <v>118</v>
      </c>
      <c r="D290" s="64" t="s">
        <v>117</v>
      </c>
      <c r="E290" s="64" t="s">
        <v>116</v>
      </c>
      <c r="F290" s="62" t="str">
        <f t="shared" si="5"/>
        <v>TAG001296 FAU Master Account Set: Budget Pool - OPS</v>
      </c>
      <c r="G290" s="70">
        <v>39710</v>
      </c>
      <c r="H290" s="70">
        <v>0</v>
      </c>
      <c r="I290" s="70">
        <v>39710</v>
      </c>
      <c r="J290" s="70">
        <v>30119</v>
      </c>
      <c r="K290" s="70">
        <v>0</v>
      </c>
      <c r="L290" s="70">
        <v>0</v>
      </c>
      <c r="M290" s="70">
        <v>30119</v>
      </c>
      <c r="N290" s="70">
        <v>9591</v>
      </c>
      <c r="O290" s="70">
        <v>0.24152599999999999</v>
      </c>
      <c r="P290" s="63">
        <v>2024</v>
      </c>
      <c r="Q290" s="65"/>
      <c r="R290" s="66"/>
    </row>
    <row r="291" spans="1:18" hidden="1" x14ac:dyDescent="0.25">
      <c r="A291" s="64" t="s">
        <v>29</v>
      </c>
      <c r="B291" s="64" t="s">
        <v>486</v>
      </c>
      <c r="C291" s="64" t="s">
        <v>118</v>
      </c>
      <c r="D291" s="64" t="s">
        <v>117</v>
      </c>
      <c r="E291" s="64" t="s">
        <v>121</v>
      </c>
      <c r="F291" s="62" t="str">
        <f t="shared" si="5"/>
        <v>TAG001297 FAU Master Account Set: Budget Pool - Expense</v>
      </c>
      <c r="G291" s="70">
        <v>11515</v>
      </c>
      <c r="H291" s="70">
        <v>-1.03</v>
      </c>
      <c r="I291" s="70">
        <v>11513.97</v>
      </c>
      <c r="J291" s="70">
        <v>7480.92</v>
      </c>
      <c r="K291" s="70">
        <v>0</v>
      </c>
      <c r="L291" s="70">
        <v>0</v>
      </c>
      <c r="M291" s="70">
        <v>7480.92</v>
      </c>
      <c r="N291" s="70">
        <v>4033.05</v>
      </c>
      <c r="O291" s="70">
        <v>0.35027399999999997</v>
      </c>
      <c r="P291" s="63">
        <v>2024</v>
      </c>
      <c r="Q291" s="65"/>
      <c r="R291" s="66"/>
    </row>
    <row r="292" spans="1:18" hidden="1" x14ac:dyDescent="0.25">
      <c r="A292" s="64" t="s">
        <v>29</v>
      </c>
      <c r="B292" s="64" t="s">
        <v>486</v>
      </c>
      <c r="C292" s="64" t="s">
        <v>118</v>
      </c>
      <c r="D292" s="64" t="s">
        <v>117</v>
      </c>
      <c r="E292" s="64" t="s">
        <v>120</v>
      </c>
      <c r="F292" s="62" t="str">
        <f t="shared" si="5"/>
        <v>TAG001297 FAU Master Account Set: Budget Pool - INTRA-Fund Transfers Out</v>
      </c>
      <c r="G292" s="70">
        <v>2499.42</v>
      </c>
      <c r="H292" s="70">
        <v>0</v>
      </c>
      <c r="I292" s="70">
        <v>2499.42</v>
      </c>
      <c r="J292" s="70">
        <v>5871.67</v>
      </c>
      <c r="K292" s="70">
        <v>0</v>
      </c>
      <c r="L292" s="70">
        <v>0</v>
      </c>
      <c r="M292" s="70">
        <v>5871.67</v>
      </c>
      <c r="N292" s="70">
        <v>-3372.25</v>
      </c>
      <c r="O292" s="70">
        <v>-1.349213</v>
      </c>
      <c r="P292" s="63">
        <v>2024</v>
      </c>
      <c r="Q292" s="65"/>
      <c r="R292" s="66"/>
    </row>
    <row r="293" spans="1:18" hidden="1" x14ac:dyDescent="0.25">
      <c r="A293" s="64" t="s">
        <v>29</v>
      </c>
      <c r="B293" s="64" t="s">
        <v>486</v>
      </c>
      <c r="C293" s="64" t="s">
        <v>118</v>
      </c>
      <c r="D293" s="64" t="s">
        <v>117</v>
      </c>
      <c r="E293" s="64" t="s">
        <v>116</v>
      </c>
      <c r="F293" s="62" t="str">
        <f t="shared" si="5"/>
        <v>TAG001297 FAU Master Account Set: Budget Pool - OPS</v>
      </c>
      <c r="G293" s="70">
        <v>11500</v>
      </c>
      <c r="H293" s="70">
        <v>-3207.37</v>
      </c>
      <c r="I293" s="70">
        <v>8292.6299999999992</v>
      </c>
      <c r="J293" s="70">
        <v>1350</v>
      </c>
      <c r="K293" s="70">
        <v>0</v>
      </c>
      <c r="L293" s="70">
        <v>0</v>
      </c>
      <c r="M293" s="70">
        <v>1350</v>
      </c>
      <c r="N293" s="70">
        <v>6942.63</v>
      </c>
      <c r="O293" s="70">
        <v>0.83720499999999998</v>
      </c>
      <c r="P293" s="63">
        <v>2024</v>
      </c>
      <c r="Q293" s="65"/>
      <c r="R293" s="66"/>
    </row>
    <row r="294" spans="1:18" hidden="1" x14ac:dyDescent="0.25">
      <c r="A294" s="64" t="s">
        <v>29</v>
      </c>
      <c r="B294" s="64" t="s">
        <v>486</v>
      </c>
      <c r="C294" s="64" t="s">
        <v>118</v>
      </c>
      <c r="D294" s="64" t="s">
        <v>117</v>
      </c>
      <c r="E294" s="64" t="s">
        <v>125</v>
      </c>
      <c r="F294" s="62" t="str">
        <f t="shared" si="5"/>
        <v>TAG001297 FAU Master Account Set: Budget Pool - Salaries &amp; Benefits (AMP, SP, Faculty)</v>
      </c>
      <c r="G294" s="70">
        <v>66250</v>
      </c>
      <c r="H294" s="70">
        <v>3208.4</v>
      </c>
      <c r="I294" s="70">
        <v>69458.399999999994</v>
      </c>
      <c r="J294" s="70">
        <v>69457.47</v>
      </c>
      <c r="K294" s="70">
        <v>0</v>
      </c>
      <c r="L294" s="70">
        <v>0</v>
      </c>
      <c r="M294" s="70">
        <v>69457.47</v>
      </c>
      <c r="N294" s="70">
        <v>0.93</v>
      </c>
      <c r="O294" s="70">
        <v>1.2999999999999999E-5</v>
      </c>
      <c r="P294" s="63">
        <v>2024</v>
      </c>
      <c r="Q294" s="65"/>
      <c r="R294" s="66"/>
    </row>
    <row r="295" spans="1:18" hidden="1" x14ac:dyDescent="0.25">
      <c r="A295" s="64" t="s">
        <v>76</v>
      </c>
      <c r="B295" s="64" t="s">
        <v>485</v>
      </c>
      <c r="C295" s="64" t="s">
        <v>118</v>
      </c>
      <c r="D295" s="64" t="s">
        <v>117</v>
      </c>
      <c r="E295" s="64" t="s">
        <v>121</v>
      </c>
      <c r="F295" s="62" t="str">
        <f t="shared" si="5"/>
        <v>TAG001298 FAU Master Account Set: Budget Pool - Expense</v>
      </c>
      <c r="G295" s="70">
        <v>1600</v>
      </c>
      <c r="H295" s="70">
        <v>0</v>
      </c>
      <c r="I295" s="70">
        <v>1600</v>
      </c>
      <c r="J295" s="70">
        <v>1564.3</v>
      </c>
      <c r="K295" s="70">
        <v>0</v>
      </c>
      <c r="L295" s="70">
        <v>0</v>
      </c>
      <c r="M295" s="70">
        <v>1564.3</v>
      </c>
      <c r="N295" s="70">
        <v>35.700000000000003</v>
      </c>
      <c r="O295" s="70">
        <v>2.2313E-2</v>
      </c>
      <c r="P295" s="63">
        <v>2024</v>
      </c>
      <c r="Q295" s="65"/>
      <c r="R295" s="66"/>
    </row>
    <row r="296" spans="1:18" hidden="1" x14ac:dyDescent="0.25">
      <c r="A296" s="64" t="s">
        <v>76</v>
      </c>
      <c r="B296" s="64" t="s">
        <v>485</v>
      </c>
      <c r="C296" s="64" t="s">
        <v>118</v>
      </c>
      <c r="D296" s="64" t="s">
        <v>117</v>
      </c>
      <c r="E296" s="64" t="s">
        <v>120</v>
      </c>
      <c r="F296" s="62" t="str">
        <f t="shared" si="5"/>
        <v>TAG001298 FAU Master Account Set: Budget Pool - INTRA-Fund Transfers Out</v>
      </c>
      <c r="G296" s="70">
        <v>44.8</v>
      </c>
      <c r="H296" s="70">
        <v>0</v>
      </c>
      <c r="I296" s="70">
        <v>44.8</v>
      </c>
      <c r="J296" s="70">
        <v>43.8</v>
      </c>
      <c r="K296" s="70">
        <v>0</v>
      </c>
      <c r="L296" s="70">
        <v>0</v>
      </c>
      <c r="M296" s="70">
        <v>43.8</v>
      </c>
      <c r="N296" s="70">
        <v>1</v>
      </c>
      <c r="O296" s="70">
        <v>2.2321000000000001E-2</v>
      </c>
      <c r="P296" s="63">
        <v>2024</v>
      </c>
      <c r="Q296" s="65"/>
      <c r="R296" s="66"/>
    </row>
    <row r="297" spans="1:18" hidden="1" x14ac:dyDescent="0.25">
      <c r="A297" s="64" t="s">
        <v>77</v>
      </c>
      <c r="B297" s="64" t="s">
        <v>484</v>
      </c>
      <c r="C297" s="64" t="s">
        <v>118</v>
      </c>
      <c r="D297" s="64" t="s">
        <v>117</v>
      </c>
      <c r="E297" s="64" t="s">
        <v>121</v>
      </c>
      <c r="F297" s="62" t="str">
        <f t="shared" si="5"/>
        <v>TAG001299 FAU Master Account Set: Budget Pool - Expense</v>
      </c>
      <c r="G297" s="70">
        <v>6400</v>
      </c>
      <c r="H297" s="70">
        <v>0</v>
      </c>
      <c r="I297" s="70">
        <v>6400</v>
      </c>
      <c r="J297" s="70">
        <v>188.8</v>
      </c>
      <c r="K297" s="70">
        <v>0</v>
      </c>
      <c r="L297" s="70">
        <v>0</v>
      </c>
      <c r="M297" s="70">
        <v>188.8</v>
      </c>
      <c r="N297" s="70">
        <v>6211.2</v>
      </c>
      <c r="O297" s="70">
        <v>0.97050000000000003</v>
      </c>
      <c r="P297" s="63">
        <v>2024</v>
      </c>
      <c r="Q297" s="65"/>
      <c r="R297" s="66"/>
    </row>
    <row r="298" spans="1:18" hidden="1" x14ac:dyDescent="0.25">
      <c r="A298" s="64" t="s">
        <v>77</v>
      </c>
      <c r="B298" s="64" t="s">
        <v>484</v>
      </c>
      <c r="C298" s="64" t="s">
        <v>118</v>
      </c>
      <c r="D298" s="64" t="s">
        <v>117</v>
      </c>
      <c r="E298" s="64" t="s">
        <v>120</v>
      </c>
      <c r="F298" s="62" t="str">
        <f t="shared" si="5"/>
        <v>TAG001299 FAU Master Account Set: Budget Pool - INTRA-Fund Transfers Out</v>
      </c>
      <c r="G298" s="70">
        <v>179.2</v>
      </c>
      <c r="H298" s="70">
        <v>0</v>
      </c>
      <c r="I298" s="70">
        <v>179.2</v>
      </c>
      <c r="J298" s="70">
        <v>5.28</v>
      </c>
      <c r="K298" s="70">
        <v>0</v>
      </c>
      <c r="L298" s="70">
        <v>0</v>
      </c>
      <c r="M298" s="70">
        <v>5.28</v>
      </c>
      <c r="N298" s="70">
        <v>173.92</v>
      </c>
      <c r="O298" s="70">
        <v>0.97053599999999995</v>
      </c>
      <c r="P298" s="63">
        <v>2024</v>
      </c>
      <c r="Q298" s="65"/>
      <c r="R298" s="66"/>
    </row>
    <row r="299" spans="1:18" hidden="1" x14ac:dyDescent="0.25">
      <c r="A299" s="64" t="s">
        <v>78</v>
      </c>
      <c r="B299" s="64" t="s">
        <v>483</v>
      </c>
      <c r="C299" s="64" t="s">
        <v>118</v>
      </c>
      <c r="D299" s="64" t="s">
        <v>117</v>
      </c>
      <c r="E299" s="64" t="s">
        <v>121</v>
      </c>
      <c r="F299" s="62" t="str">
        <f t="shared" si="5"/>
        <v>TAG001300 FAU Master Account Set: Budget Pool - Expense</v>
      </c>
      <c r="G299" s="70">
        <v>5600</v>
      </c>
      <c r="H299" s="70">
        <v>0</v>
      </c>
      <c r="I299" s="70">
        <v>5600</v>
      </c>
      <c r="J299" s="70">
        <v>4464.38</v>
      </c>
      <c r="K299" s="70">
        <v>0</v>
      </c>
      <c r="L299" s="70">
        <v>0</v>
      </c>
      <c r="M299" s="70">
        <v>4464.38</v>
      </c>
      <c r="N299" s="70">
        <v>1135.6199999999999</v>
      </c>
      <c r="O299" s="70">
        <v>0.202789</v>
      </c>
      <c r="P299" s="63">
        <v>2024</v>
      </c>
      <c r="Q299" s="65"/>
      <c r="R299" s="66"/>
    </row>
    <row r="300" spans="1:18" hidden="1" x14ac:dyDescent="0.25">
      <c r="A300" s="64" t="s">
        <v>78</v>
      </c>
      <c r="B300" s="64" t="s">
        <v>483</v>
      </c>
      <c r="C300" s="64" t="s">
        <v>118</v>
      </c>
      <c r="D300" s="64" t="s">
        <v>117</v>
      </c>
      <c r="E300" s="64" t="s">
        <v>120</v>
      </c>
      <c r="F300" s="62" t="str">
        <f t="shared" si="5"/>
        <v>TAG001300 FAU Master Account Set: Budget Pool - INTRA-Fund Transfers Out</v>
      </c>
      <c r="G300" s="70">
        <v>156.80000000000001</v>
      </c>
      <c r="H300" s="70">
        <v>0</v>
      </c>
      <c r="I300" s="70">
        <v>156.80000000000001</v>
      </c>
      <c r="J300" s="70">
        <v>125.01</v>
      </c>
      <c r="K300" s="70">
        <v>0</v>
      </c>
      <c r="L300" s="70">
        <v>0</v>
      </c>
      <c r="M300" s="70">
        <v>125.01</v>
      </c>
      <c r="N300" s="70">
        <v>31.79</v>
      </c>
      <c r="O300" s="70">
        <v>0.20274200000000001</v>
      </c>
      <c r="P300" s="63">
        <v>2024</v>
      </c>
      <c r="Q300" s="65"/>
      <c r="R300" s="66"/>
    </row>
    <row r="301" spans="1:18" hidden="1" x14ac:dyDescent="0.25">
      <c r="A301" s="64" t="s">
        <v>79</v>
      </c>
      <c r="B301" s="64" t="s">
        <v>482</v>
      </c>
      <c r="C301" s="64" t="s">
        <v>118</v>
      </c>
      <c r="D301" s="64" t="s">
        <v>117</v>
      </c>
      <c r="E301" s="64" t="s">
        <v>121</v>
      </c>
      <c r="F301" s="62" t="str">
        <f t="shared" si="5"/>
        <v>TAG001301 FAU Master Account Set: Budget Pool - Expense</v>
      </c>
      <c r="G301" s="70">
        <v>10350</v>
      </c>
      <c r="H301" s="70">
        <v>0</v>
      </c>
      <c r="I301" s="70">
        <v>10350</v>
      </c>
      <c r="J301" s="70">
        <v>8956.7099999999991</v>
      </c>
      <c r="K301" s="70">
        <v>0</v>
      </c>
      <c r="L301" s="70">
        <v>0</v>
      </c>
      <c r="M301" s="70">
        <v>8956.7099999999991</v>
      </c>
      <c r="N301" s="70">
        <v>1393.29</v>
      </c>
      <c r="O301" s="70">
        <v>0.13461699999999999</v>
      </c>
      <c r="P301" s="63">
        <v>2024</v>
      </c>
      <c r="Q301" s="65"/>
      <c r="R301" s="66"/>
    </row>
    <row r="302" spans="1:18" hidden="1" x14ac:dyDescent="0.25">
      <c r="A302" s="64" t="s">
        <v>79</v>
      </c>
      <c r="B302" s="64" t="s">
        <v>482</v>
      </c>
      <c r="C302" s="64" t="s">
        <v>118</v>
      </c>
      <c r="D302" s="64" t="s">
        <v>117</v>
      </c>
      <c r="E302" s="64" t="s">
        <v>120</v>
      </c>
      <c r="F302" s="62" t="str">
        <f t="shared" si="5"/>
        <v>TAG001301 FAU Master Account Set: Budget Pool - INTRA-Fund Transfers Out</v>
      </c>
      <c r="G302" s="70">
        <v>289.8</v>
      </c>
      <c r="H302" s="70">
        <v>0</v>
      </c>
      <c r="I302" s="70">
        <v>289.8</v>
      </c>
      <c r="J302" s="70">
        <v>250.79</v>
      </c>
      <c r="K302" s="70">
        <v>0</v>
      </c>
      <c r="L302" s="70">
        <v>0</v>
      </c>
      <c r="M302" s="70">
        <v>250.79</v>
      </c>
      <c r="N302" s="70">
        <v>39.01</v>
      </c>
      <c r="O302" s="70">
        <v>0.13461000000000001</v>
      </c>
      <c r="P302" s="63">
        <v>2024</v>
      </c>
      <c r="Q302" s="65"/>
      <c r="R302" s="66"/>
    </row>
    <row r="303" spans="1:18" hidden="1" x14ac:dyDescent="0.25">
      <c r="A303" s="64" t="s">
        <v>80</v>
      </c>
      <c r="B303" s="64" t="s">
        <v>481</v>
      </c>
      <c r="C303" s="64" t="s">
        <v>118</v>
      </c>
      <c r="D303" s="64" t="s">
        <v>117</v>
      </c>
      <c r="E303" s="64" t="s">
        <v>121</v>
      </c>
      <c r="F303" s="62" t="str">
        <f t="shared" si="5"/>
        <v>TAG001307 FAU Master Account Set: Budget Pool - Expense</v>
      </c>
      <c r="G303" s="70">
        <v>6644</v>
      </c>
      <c r="H303" s="70">
        <v>0</v>
      </c>
      <c r="I303" s="70">
        <v>6644</v>
      </c>
      <c r="J303" s="70">
        <v>6377.62</v>
      </c>
      <c r="K303" s="70">
        <v>0</v>
      </c>
      <c r="L303" s="70">
        <v>0</v>
      </c>
      <c r="M303" s="70">
        <v>6377.62</v>
      </c>
      <c r="N303" s="70">
        <v>266.38</v>
      </c>
      <c r="O303" s="70">
        <v>4.0092999999999997E-2</v>
      </c>
      <c r="P303" s="63">
        <v>2024</v>
      </c>
      <c r="Q303" s="65"/>
      <c r="R303" s="66"/>
    </row>
    <row r="304" spans="1:18" hidden="1" x14ac:dyDescent="0.25">
      <c r="A304" s="64" t="s">
        <v>80</v>
      </c>
      <c r="B304" s="64" t="s">
        <v>481</v>
      </c>
      <c r="C304" s="64" t="s">
        <v>118</v>
      </c>
      <c r="D304" s="64" t="s">
        <v>117</v>
      </c>
      <c r="E304" s="64" t="s">
        <v>120</v>
      </c>
      <c r="F304" s="62" t="str">
        <f t="shared" si="5"/>
        <v>TAG001307 FAU Master Account Set: Budget Pool - INTRA-Fund Transfers Out</v>
      </c>
      <c r="G304" s="70">
        <v>369.8</v>
      </c>
      <c r="H304" s="70">
        <v>0</v>
      </c>
      <c r="I304" s="70">
        <v>369.8</v>
      </c>
      <c r="J304" s="70">
        <v>357.41</v>
      </c>
      <c r="K304" s="70">
        <v>0</v>
      </c>
      <c r="L304" s="70">
        <v>0</v>
      </c>
      <c r="M304" s="70">
        <v>357.41</v>
      </c>
      <c r="N304" s="70">
        <v>12.39</v>
      </c>
      <c r="O304" s="70">
        <v>3.3494000000000003E-2</v>
      </c>
      <c r="P304" s="63">
        <v>2024</v>
      </c>
      <c r="Q304" s="65"/>
      <c r="R304" s="66"/>
    </row>
    <row r="305" spans="1:18" hidden="1" x14ac:dyDescent="0.25">
      <c r="A305" s="64" t="s">
        <v>80</v>
      </c>
      <c r="B305" s="64" t="s">
        <v>481</v>
      </c>
      <c r="C305" s="64" t="s">
        <v>118</v>
      </c>
      <c r="D305" s="64" t="s">
        <v>117</v>
      </c>
      <c r="E305" s="64" t="s">
        <v>116</v>
      </c>
      <c r="F305" s="62" t="str">
        <f t="shared" si="5"/>
        <v>TAG001307 FAU Master Account Set: Budget Pool - OPS</v>
      </c>
      <c r="G305" s="70">
        <v>6563</v>
      </c>
      <c r="H305" s="70">
        <v>0</v>
      </c>
      <c r="I305" s="70">
        <v>6563</v>
      </c>
      <c r="J305" s="70">
        <v>6387.25</v>
      </c>
      <c r="K305" s="70">
        <v>0</v>
      </c>
      <c r="L305" s="70">
        <v>0</v>
      </c>
      <c r="M305" s="70">
        <v>6387.25</v>
      </c>
      <c r="N305" s="70">
        <v>175.75</v>
      </c>
      <c r="O305" s="70">
        <v>2.6779000000000001E-2</v>
      </c>
      <c r="P305" s="63">
        <v>2024</v>
      </c>
      <c r="Q305" s="65"/>
      <c r="R305" s="66"/>
    </row>
    <row r="306" spans="1:18" hidden="1" x14ac:dyDescent="0.25">
      <c r="A306" s="64" t="s">
        <v>81</v>
      </c>
      <c r="B306" s="64" t="s">
        <v>480</v>
      </c>
      <c r="C306" s="64" t="s">
        <v>118</v>
      </c>
      <c r="D306" s="64" t="s">
        <v>117</v>
      </c>
      <c r="E306" s="64" t="s">
        <v>121</v>
      </c>
      <c r="F306" s="62" t="str">
        <f t="shared" si="5"/>
        <v>TAG001308 FAU Master Account Set: Budget Pool - Expense</v>
      </c>
      <c r="G306" s="70">
        <v>1700</v>
      </c>
      <c r="H306" s="70">
        <v>0</v>
      </c>
      <c r="I306" s="70">
        <v>1700</v>
      </c>
      <c r="J306" s="70">
        <v>1548.2</v>
      </c>
      <c r="K306" s="70">
        <v>0</v>
      </c>
      <c r="L306" s="70">
        <v>0</v>
      </c>
      <c r="M306" s="70">
        <v>1548.2</v>
      </c>
      <c r="N306" s="70">
        <v>151.80000000000001</v>
      </c>
      <c r="O306" s="70">
        <v>8.9293999999999998E-2</v>
      </c>
      <c r="P306" s="63">
        <v>2024</v>
      </c>
      <c r="Q306" s="65"/>
      <c r="R306" s="66"/>
    </row>
    <row r="307" spans="1:18" hidden="1" x14ac:dyDescent="0.25">
      <c r="A307" s="64" t="s">
        <v>81</v>
      </c>
      <c r="B307" s="64" t="s">
        <v>480</v>
      </c>
      <c r="C307" s="64" t="s">
        <v>118</v>
      </c>
      <c r="D307" s="64" t="s">
        <v>117</v>
      </c>
      <c r="E307" s="64" t="s">
        <v>120</v>
      </c>
      <c r="F307" s="62" t="str">
        <f t="shared" si="5"/>
        <v>TAG001308 FAU Master Account Set: Budget Pool - INTRA-Fund Transfers Out</v>
      </c>
      <c r="G307" s="70">
        <v>47.6</v>
      </c>
      <c r="H307" s="70">
        <v>0</v>
      </c>
      <c r="I307" s="70">
        <v>47.6</v>
      </c>
      <c r="J307" s="70">
        <v>43.35</v>
      </c>
      <c r="K307" s="70">
        <v>0</v>
      </c>
      <c r="L307" s="70">
        <v>0</v>
      </c>
      <c r="M307" s="70">
        <v>43.35</v>
      </c>
      <c r="N307" s="70">
        <v>4.25</v>
      </c>
      <c r="O307" s="70">
        <v>8.9286000000000004E-2</v>
      </c>
      <c r="P307" s="63">
        <v>2024</v>
      </c>
      <c r="Q307" s="65"/>
      <c r="R307" s="66"/>
    </row>
    <row r="308" spans="1:18" hidden="1" x14ac:dyDescent="0.25">
      <c r="A308" s="64" t="s">
        <v>30</v>
      </c>
      <c r="B308" s="64" t="s">
        <v>479</v>
      </c>
      <c r="C308" s="64" t="s">
        <v>118</v>
      </c>
      <c r="D308" s="64" t="s">
        <v>117</v>
      </c>
      <c r="E308" s="64" t="s">
        <v>121</v>
      </c>
      <c r="F308" s="62" t="str">
        <f t="shared" si="5"/>
        <v>TAG001309 FAU Master Account Set: Budget Pool - Expense</v>
      </c>
      <c r="G308" s="70">
        <v>94072</v>
      </c>
      <c r="H308" s="70">
        <v>-3244.65</v>
      </c>
      <c r="I308" s="70">
        <v>90827.35</v>
      </c>
      <c r="J308" s="70">
        <v>79748.72</v>
      </c>
      <c r="K308" s="70">
        <v>0</v>
      </c>
      <c r="L308" s="70">
        <v>0</v>
      </c>
      <c r="M308" s="70">
        <v>79748.72</v>
      </c>
      <c r="N308" s="70">
        <v>11078.63</v>
      </c>
      <c r="O308" s="70">
        <v>0.121975</v>
      </c>
      <c r="P308" s="63">
        <v>2024</v>
      </c>
      <c r="Q308" s="65"/>
      <c r="R308" s="66"/>
    </row>
    <row r="309" spans="1:18" hidden="1" x14ac:dyDescent="0.25">
      <c r="A309" s="64" t="s">
        <v>30</v>
      </c>
      <c r="B309" s="64" t="s">
        <v>479</v>
      </c>
      <c r="C309" s="64" t="s">
        <v>118</v>
      </c>
      <c r="D309" s="64" t="s">
        <v>117</v>
      </c>
      <c r="E309" s="64" t="s">
        <v>120</v>
      </c>
      <c r="F309" s="62" t="str">
        <f t="shared" si="5"/>
        <v>TAG001309 FAU Master Account Set: Budget Pool - INTRA-Fund Transfers Out</v>
      </c>
      <c r="G309" s="70">
        <v>11299.2</v>
      </c>
      <c r="H309" s="70">
        <v>0</v>
      </c>
      <c r="I309" s="70">
        <v>11299.2</v>
      </c>
      <c r="J309" s="70">
        <v>54531.15</v>
      </c>
      <c r="K309" s="70">
        <v>0</v>
      </c>
      <c r="L309" s="70">
        <v>0</v>
      </c>
      <c r="M309" s="70">
        <v>54531.15</v>
      </c>
      <c r="N309" s="70">
        <v>-43231.95</v>
      </c>
      <c r="O309" s="70">
        <v>-3.8261050000000001</v>
      </c>
      <c r="P309" s="63">
        <v>2024</v>
      </c>
      <c r="Q309" s="65"/>
      <c r="R309" s="66"/>
    </row>
    <row r="310" spans="1:18" hidden="1" x14ac:dyDescent="0.25">
      <c r="A310" s="64" t="s">
        <v>30</v>
      </c>
      <c r="B310" s="64" t="s">
        <v>479</v>
      </c>
      <c r="C310" s="64" t="s">
        <v>118</v>
      </c>
      <c r="D310" s="64" t="s">
        <v>117</v>
      </c>
      <c r="E310" s="64" t="s">
        <v>116</v>
      </c>
      <c r="F310" s="62" t="str">
        <f t="shared" si="5"/>
        <v>TAG001309 FAU Master Account Set: Budget Pool - OPS</v>
      </c>
      <c r="G310" s="70">
        <v>174832</v>
      </c>
      <c r="H310" s="70">
        <v>0</v>
      </c>
      <c r="I310" s="70">
        <v>174832</v>
      </c>
      <c r="J310" s="70">
        <v>110242</v>
      </c>
      <c r="K310" s="70">
        <v>0</v>
      </c>
      <c r="L310" s="70">
        <v>0</v>
      </c>
      <c r="M310" s="70">
        <v>110242</v>
      </c>
      <c r="N310" s="70">
        <v>64590</v>
      </c>
      <c r="O310" s="70">
        <v>0.36943999999999999</v>
      </c>
      <c r="P310" s="63">
        <v>2024</v>
      </c>
      <c r="Q310" s="65"/>
      <c r="R310" s="66"/>
    </row>
    <row r="311" spans="1:18" hidden="1" x14ac:dyDescent="0.25">
      <c r="A311" s="64" t="s">
        <v>30</v>
      </c>
      <c r="B311" s="64" t="s">
        <v>479</v>
      </c>
      <c r="C311" s="64" t="s">
        <v>118</v>
      </c>
      <c r="D311" s="64" t="s">
        <v>117</v>
      </c>
      <c r="E311" s="64" t="s">
        <v>125</v>
      </c>
      <c r="F311" s="62" t="str">
        <f t="shared" si="5"/>
        <v>TAG001309 FAU Master Account Set: Budget Pool - Salaries &amp; Benefits (AMP, SP, Faculty)</v>
      </c>
      <c r="G311" s="70">
        <v>134639</v>
      </c>
      <c r="H311" s="70">
        <v>3244.65</v>
      </c>
      <c r="I311" s="70">
        <v>137883.65</v>
      </c>
      <c r="J311" s="70">
        <v>137883.64000000001</v>
      </c>
      <c r="K311" s="70">
        <v>0</v>
      </c>
      <c r="L311" s="70">
        <v>0</v>
      </c>
      <c r="M311" s="70">
        <v>137883.64000000001</v>
      </c>
      <c r="N311" s="70">
        <v>0.01</v>
      </c>
      <c r="O311" s="70">
        <v>0</v>
      </c>
      <c r="P311" s="63">
        <v>2024</v>
      </c>
      <c r="Q311" s="65"/>
      <c r="R311" s="66"/>
    </row>
    <row r="312" spans="1:18" hidden="1" x14ac:dyDescent="0.25">
      <c r="A312" s="64" t="s">
        <v>88</v>
      </c>
      <c r="B312" s="64" t="s">
        <v>478</v>
      </c>
      <c r="C312" s="64" t="s">
        <v>118</v>
      </c>
      <c r="D312" s="64" t="s">
        <v>117</v>
      </c>
      <c r="E312" s="64" t="s">
        <v>121</v>
      </c>
      <c r="F312" s="62" t="str">
        <f t="shared" si="5"/>
        <v>TAG001310 FAU Master Account Set: Budget Pool - Expense</v>
      </c>
      <c r="G312" s="70">
        <v>7500</v>
      </c>
      <c r="H312" s="70">
        <v>0</v>
      </c>
      <c r="I312" s="70">
        <v>7500</v>
      </c>
      <c r="J312" s="70">
        <v>6988.09</v>
      </c>
      <c r="K312" s="70">
        <v>0</v>
      </c>
      <c r="L312" s="70">
        <v>0</v>
      </c>
      <c r="M312" s="70">
        <v>6988.09</v>
      </c>
      <c r="N312" s="70">
        <v>511.91</v>
      </c>
      <c r="O312" s="70">
        <v>6.8254999999999996E-2</v>
      </c>
      <c r="P312" s="63">
        <v>2024</v>
      </c>
      <c r="Q312" s="65"/>
      <c r="R312" s="66"/>
    </row>
    <row r="313" spans="1:18" hidden="1" x14ac:dyDescent="0.25">
      <c r="A313" s="64" t="s">
        <v>88</v>
      </c>
      <c r="B313" s="64" t="s">
        <v>478</v>
      </c>
      <c r="C313" s="64" t="s">
        <v>118</v>
      </c>
      <c r="D313" s="64" t="s">
        <v>117</v>
      </c>
      <c r="E313" s="64" t="s">
        <v>120</v>
      </c>
      <c r="F313" s="62" t="str">
        <f t="shared" si="5"/>
        <v>TAG001310 FAU Master Account Set: Budget Pool - INTRA-Fund Transfers Out</v>
      </c>
      <c r="G313" s="70">
        <v>210</v>
      </c>
      <c r="H313" s="70">
        <v>0</v>
      </c>
      <c r="I313" s="70">
        <v>210</v>
      </c>
      <c r="J313" s="70">
        <v>195.67</v>
      </c>
      <c r="K313" s="70">
        <v>0</v>
      </c>
      <c r="L313" s="70">
        <v>0</v>
      </c>
      <c r="M313" s="70">
        <v>195.67</v>
      </c>
      <c r="N313" s="70">
        <v>14.33</v>
      </c>
      <c r="O313" s="70">
        <v>6.8237999999999993E-2</v>
      </c>
      <c r="P313" s="63">
        <v>2024</v>
      </c>
      <c r="Q313" s="65"/>
      <c r="R313" s="66"/>
    </row>
    <row r="314" spans="1:18" hidden="1" x14ac:dyDescent="0.25">
      <c r="A314" s="64" t="s">
        <v>31</v>
      </c>
      <c r="B314" s="64" t="s">
        <v>477</v>
      </c>
      <c r="C314" s="64" t="s">
        <v>118</v>
      </c>
      <c r="D314" s="64" t="s">
        <v>117</v>
      </c>
      <c r="E314" s="64" t="s">
        <v>121</v>
      </c>
      <c r="F314" s="62" t="str">
        <f t="shared" si="5"/>
        <v>TAG001311 FAU Master Account Set: Budget Pool - Expense</v>
      </c>
      <c r="G314" s="70">
        <v>96460</v>
      </c>
      <c r="H314" s="70">
        <v>0</v>
      </c>
      <c r="I314" s="70">
        <v>96460</v>
      </c>
      <c r="J314" s="70">
        <v>89995.89</v>
      </c>
      <c r="K314" s="70">
        <v>0</v>
      </c>
      <c r="L314" s="70">
        <v>0</v>
      </c>
      <c r="M314" s="70">
        <v>89995.89</v>
      </c>
      <c r="N314" s="70">
        <v>6464.11</v>
      </c>
      <c r="O314" s="70">
        <v>6.7013000000000003E-2</v>
      </c>
      <c r="P314" s="63">
        <v>2024</v>
      </c>
      <c r="Q314" s="65"/>
      <c r="R314" s="66"/>
    </row>
    <row r="315" spans="1:18" hidden="1" x14ac:dyDescent="0.25">
      <c r="A315" s="64" t="s">
        <v>31</v>
      </c>
      <c r="B315" s="64" t="s">
        <v>477</v>
      </c>
      <c r="C315" s="64" t="s">
        <v>118</v>
      </c>
      <c r="D315" s="64" t="s">
        <v>117</v>
      </c>
      <c r="E315" s="64" t="s">
        <v>120</v>
      </c>
      <c r="F315" s="62" t="str">
        <f t="shared" si="5"/>
        <v>TAG001311 FAU Master Account Set: Budget Pool - INTRA-Fund Transfers Out</v>
      </c>
      <c r="G315" s="70">
        <v>3451.84</v>
      </c>
      <c r="H315" s="70">
        <v>0</v>
      </c>
      <c r="I315" s="70">
        <v>3451.84</v>
      </c>
      <c r="J315" s="70">
        <v>5836.25</v>
      </c>
      <c r="K315" s="70">
        <v>0</v>
      </c>
      <c r="L315" s="70">
        <v>0</v>
      </c>
      <c r="M315" s="70">
        <v>5836.25</v>
      </c>
      <c r="N315" s="70">
        <v>-2384.41</v>
      </c>
      <c r="O315" s="70">
        <v>-0.69076499999999996</v>
      </c>
      <c r="P315" s="63">
        <v>2024</v>
      </c>
      <c r="Q315" s="65"/>
      <c r="R315" s="66"/>
    </row>
    <row r="316" spans="1:18" hidden="1" x14ac:dyDescent="0.25">
      <c r="A316" s="64" t="s">
        <v>31</v>
      </c>
      <c r="B316" s="64" t="s">
        <v>477</v>
      </c>
      <c r="C316" s="64" t="s">
        <v>118</v>
      </c>
      <c r="D316" s="64" t="s">
        <v>117</v>
      </c>
      <c r="E316" s="64" t="s">
        <v>116</v>
      </c>
      <c r="F316" s="62" t="str">
        <f t="shared" si="5"/>
        <v>TAG001311 FAU Master Account Set: Budget Pool - OPS</v>
      </c>
      <c r="G316" s="70">
        <v>26820</v>
      </c>
      <c r="H316" s="70">
        <v>0</v>
      </c>
      <c r="I316" s="70">
        <v>26820</v>
      </c>
      <c r="J316" s="70">
        <v>21848.25</v>
      </c>
      <c r="K316" s="70">
        <v>0</v>
      </c>
      <c r="L316" s="70">
        <v>0</v>
      </c>
      <c r="M316" s="70">
        <v>21848.25</v>
      </c>
      <c r="N316" s="70">
        <v>4971.75</v>
      </c>
      <c r="O316" s="70">
        <v>0.18537500000000001</v>
      </c>
      <c r="P316" s="63">
        <v>2024</v>
      </c>
      <c r="Q316" s="65"/>
      <c r="R316" s="66"/>
    </row>
    <row r="317" spans="1:18" hidden="1" x14ac:dyDescent="0.25">
      <c r="A317" s="64" t="s">
        <v>32</v>
      </c>
      <c r="B317" s="64" t="s">
        <v>476</v>
      </c>
      <c r="C317" s="64" t="s">
        <v>118</v>
      </c>
      <c r="D317" s="64" t="s">
        <v>117</v>
      </c>
      <c r="E317" s="64" t="s">
        <v>123</v>
      </c>
      <c r="F317" s="62" t="str">
        <f t="shared" si="5"/>
        <v>TAG001313 FAU Master Account Set: Budget Pool - INTER-Fund Transfers Out</v>
      </c>
      <c r="G317" s="70">
        <v>1654786</v>
      </c>
      <c r="H317" s="70">
        <v>0</v>
      </c>
      <c r="I317" s="70">
        <v>1654786</v>
      </c>
      <c r="J317" s="70">
        <v>1654786</v>
      </c>
      <c r="K317" s="70">
        <v>0</v>
      </c>
      <c r="L317" s="70">
        <v>0</v>
      </c>
      <c r="M317" s="70">
        <v>1654786</v>
      </c>
      <c r="N317" s="70">
        <v>0</v>
      </c>
      <c r="O317" s="70">
        <v>0</v>
      </c>
      <c r="P317" s="63">
        <v>2024</v>
      </c>
      <c r="Q317" s="65"/>
      <c r="R317" s="66"/>
    </row>
    <row r="318" spans="1:18" hidden="1" x14ac:dyDescent="0.25">
      <c r="A318" s="64" t="s">
        <v>32</v>
      </c>
      <c r="B318" s="64" t="s">
        <v>476</v>
      </c>
      <c r="C318" s="64" t="s">
        <v>118</v>
      </c>
      <c r="D318" s="64" t="s">
        <v>117</v>
      </c>
      <c r="E318" s="64" t="s">
        <v>120</v>
      </c>
      <c r="F318" s="62" t="str">
        <f t="shared" si="5"/>
        <v>TAG001313 FAU Master Account Set: Budget Pool - INTRA-Fund Transfers Out</v>
      </c>
      <c r="G318" s="70">
        <v>103100</v>
      </c>
      <c r="H318" s="70">
        <v>0</v>
      </c>
      <c r="I318" s="70">
        <v>103100</v>
      </c>
      <c r="J318" s="70">
        <v>103100</v>
      </c>
      <c r="K318" s="70">
        <v>0</v>
      </c>
      <c r="L318" s="70">
        <v>0</v>
      </c>
      <c r="M318" s="70">
        <v>103100</v>
      </c>
      <c r="N318" s="70">
        <v>0</v>
      </c>
      <c r="O318" s="70">
        <v>0</v>
      </c>
      <c r="P318" s="63">
        <v>2024</v>
      </c>
      <c r="Q318" s="65"/>
      <c r="R318" s="66"/>
    </row>
    <row r="319" spans="1:18" hidden="1" x14ac:dyDescent="0.25">
      <c r="A319" s="64" t="s">
        <v>33</v>
      </c>
      <c r="B319" s="64" t="s">
        <v>475</v>
      </c>
      <c r="C319" s="64" t="s">
        <v>118</v>
      </c>
      <c r="D319" s="64" t="s">
        <v>117</v>
      </c>
      <c r="E319" s="64" t="s">
        <v>121</v>
      </c>
      <c r="F319" s="62" t="str">
        <f t="shared" si="5"/>
        <v>TAG001315 FAU Master Account Set: Budget Pool - Expense</v>
      </c>
      <c r="G319" s="70">
        <v>7500</v>
      </c>
      <c r="H319" s="70">
        <v>0</v>
      </c>
      <c r="I319" s="70">
        <v>7500</v>
      </c>
      <c r="J319" s="70">
        <v>7487.5</v>
      </c>
      <c r="K319" s="70">
        <v>0</v>
      </c>
      <c r="L319" s="70">
        <v>0</v>
      </c>
      <c r="M319" s="70">
        <v>7487.5</v>
      </c>
      <c r="N319" s="70">
        <v>12.5</v>
      </c>
      <c r="O319" s="70">
        <v>1.6670000000000001E-3</v>
      </c>
      <c r="P319" s="63">
        <v>2024</v>
      </c>
      <c r="Q319" s="65"/>
      <c r="R319" s="66"/>
    </row>
    <row r="320" spans="1:18" hidden="1" x14ac:dyDescent="0.25">
      <c r="A320" s="64" t="s">
        <v>33</v>
      </c>
      <c r="B320" s="64" t="s">
        <v>475</v>
      </c>
      <c r="C320" s="64" t="s">
        <v>118</v>
      </c>
      <c r="D320" s="64" t="s">
        <v>117</v>
      </c>
      <c r="E320" s="64" t="s">
        <v>120</v>
      </c>
      <c r="F320" s="62" t="str">
        <f t="shared" si="5"/>
        <v>TAG001315 FAU Master Account Set: Budget Pool - INTRA-Fund Transfers Out</v>
      </c>
      <c r="G320" s="70">
        <v>210</v>
      </c>
      <c r="H320" s="70">
        <v>0</v>
      </c>
      <c r="I320" s="70">
        <v>210</v>
      </c>
      <c r="J320" s="70">
        <v>209.65</v>
      </c>
      <c r="K320" s="70">
        <v>0</v>
      </c>
      <c r="L320" s="70">
        <v>0</v>
      </c>
      <c r="M320" s="70">
        <v>209.65</v>
      </c>
      <c r="N320" s="70">
        <v>0.35</v>
      </c>
      <c r="O320" s="70">
        <v>1.6670000000000001E-3</v>
      </c>
      <c r="P320" s="63">
        <v>2024</v>
      </c>
      <c r="Q320" s="65"/>
      <c r="R320" s="66"/>
    </row>
    <row r="321" spans="1:18" hidden="1" x14ac:dyDescent="0.25">
      <c r="A321" s="64" t="s">
        <v>89</v>
      </c>
      <c r="B321" s="64" t="s">
        <v>474</v>
      </c>
      <c r="C321" s="64" t="s">
        <v>118</v>
      </c>
      <c r="D321" s="64" t="s">
        <v>117</v>
      </c>
      <c r="E321" s="64" t="s">
        <v>121</v>
      </c>
      <c r="F321" s="62" t="str">
        <f t="shared" si="5"/>
        <v>TAG001316 FAU Master Account Set: Budget Pool - Expense</v>
      </c>
      <c r="G321" s="70">
        <v>7800</v>
      </c>
      <c r="H321" s="70">
        <v>0</v>
      </c>
      <c r="I321" s="70">
        <v>7800</v>
      </c>
      <c r="J321" s="70">
        <v>7514.28</v>
      </c>
      <c r="K321" s="70">
        <v>0</v>
      </c>
      <c r="L321" s="70">
        <v>0</v>
      </c>
      <c r="M321" s="70">
        <v>7514.28</v>
      </c>
      <c r="N321" s="70">
        <v>285.72000000000003</v>
      </c>
      <c r="O321" s="70">
        <v>3.6630999999999997E-2</v>
      </c>
      <c r="P321" s="63">
        <v>2024</v>
      </c>
      <c r="Q321" s="65"/>
      <c r="R321" s="66"/>
    </row>
    <row r="322" spans="1:18" hidden="1" x14ac:dyDescent="0.25">
      <c r="A322" s="64" t="s">
        <v>89</v>
      </c>
      <c r="B322" s="64" t="s">
        <v>474</v>
      </c>
      <c r="C322" s="64" t="s">
        <v>118</v>
      </c>
      <c r="D322" s="64" t="s">
        <v>117</v>
      </c>
      <c r="E322" s="64" t="s">
        <v>120</v>
      </c>
      <c r="F322" s="62" t="str">
        <f t="shared" si="5"/>
        <v>TAG001316 FAU Master Account Set: Budget Pool - INTRA-Fund Transfers Out</v>
      </c>
      <c r="G322" s="70">
        <v>218.4</v>
      </c>
      <c r="H322" s="70">
        <v>0</v>
      </c>
      <c r="I322" s="70">
        <v>218.4</v>
      </c>
      <c r="J322" s="70">
        <v>210.4</v>
      </c>
      <c r="K322" s="70">
        <v>0</v>
      </c>
      <c r="L322" s="70">
        <v>0</v>
      </c>
      <c r="M322" s="70">
        <v>210.4</v>
      </c>
      <c r="N322" s="70">
        <v>8</v>
      </c>
      <c r="O322" s="70">
        <v>3.6630000000000003E-2</v>
      </c>
      <c r="P322" s="63">
        <v>2024</v>
      </c>
      <c r="Q322" s="65"/>
      <c r="R322" s="66"/>
    </row>
    <row r="323" spans="1:18" hidden="1" x14ac:dyDescent="0.25">
      <c r="A323" s="64" t="s">
        <v>63</v>
      </c>
      <c r="B323" s="64" t="s">
        <v>473</v>
      </c>
      <c r="C323" s="64" t="s">
        <v>118</v>
      </c>
      <c r="D323" s="64" t="s">
        <v>117</v>
      </c>
      <c r="E323" s="64" t="s">
        <v>121</v>
      </c>
      <c r="F323" s="62" t="str">
        <f t="shared" ref="F323:F386" si="6">_xlfn.CONCAT(A323," ",E323)</f>
        <v>TAG001317 FAU Master Account Set: Budget Pool - Expense</v>
      </c>
      <c r="G323" s="70">
        <v>127071</v>
      </c>
      <c r="H323" s="70">
        <v>0</v>
      </c>
      <c r="I323" s="70">
        <v>127071</v>
      </c>
      <c r="J323" s="70">
        <v>99094.92</v>
      </c>
      <c r="K323" s="70">
        <v>0</v>
      </c>
      <c r="L323" s="70">
        <v>0</v>
      </c>
      <c r="M323" s="70">
        <v>99094.92</v>
      </c>
      <c r="N323" s="70">
        <v>27976.080000000002</v>
      </c>
      <c r="O323" s="70">
        <v>0.220161</v>
      </c>
      <c r="P323" s="63">
        <v>2024</v>
      </c>
      <c r="Q323" s="65"/>
      <c r="R323" s="66"/>
    </row>
    <row r="324" spans="1:18" hidden="1" x14ac:dyDescent="0.25">
      <c r="A324" s="64" t="s">
        <v>63</v>
      </c>
      <c r="B324" s="64" t="s">
        <v>473</v>
      </c>
      <c r="C324" s="64" t="s">
        <v>118</v>
      </c>
      <c r="D324" s="64" t="s">
        <v>117</v>
      </c>
      <c r="E324" s="64" t="s">
        <v>120</v>
      </c>
      <c r="F324" s="62" t="str">
        <f t="shared" si="6"/>
        <v>TAG001317 FAU Master Account Set: Budget Pool - INTRA-Fund Transfers Out</v>
      </c>
      <c r="G324" s="70">
        <v>3705.55</v>
      </c>
      <c r="H324" s="70">
        <v>0</v>
      </c>
      <c r="I324" s="70">
        <v>3705.55</v>
      </c>
      <c r="J324" s="70">
        <v>4398.8</v>
      </c>
      <c r="K324" s="70">
        <v>0</v>
      </c>
      <c r="L324" s="70">
        <v>0</v>
      </c>
      <c r="M324" s="70">
        <v>4398.8</v>
      </c>
      <c r="N324" s="70">
        <v>-693.25</v>
      </c>
      <c r="O324" s="70">
        <v>-0.187085</v>
      </c>
      <c r="P324" s="63">
        <v>2024</v>
      </c>
      <c r="Q324" s="65"/>
      <c r="R324" s="66"/>
    </row>
    <row r="325" spans="1:18" hidden="1" x14ac:dyDescent="0.25">
      <c r="A325" s="64" t="s">
        <v>63</v>
      </c>
      <c r="B325" s="64" t="s">
        <v>473</v>
      </c>
      <c r="C325" s="64" t="s">
        <v>118</v>
      </c>
      <c r="D325" s="64" t="s">
        <v>117</v>
      </c>
      <c r="E325" s="64" t="s">
        <v>116</v>
      </c>
      <c r="F325" s="62" t="str">
        <f t="shared" si="6"/>
        <v>TAG001317 FAU Master Account Set: Budget Pool - OPS</v>
      </c>
      <c r="G325" s="70">
        <v>5270</v>
      </c>
      <c r="H325" s="70">
        <v>0</v>
      </c>
      <c r="I325" s="70">
        <v>5270</v>
      </c>
      <c r="J325" s="70">
        <v>3034.75</v>
      </c>
      <c r="K325" s="70">
        <v>0</v>
      </c>
      <c r="L325" s="70">
        <v>0</v>
      </c>
      <c r="M325" s="70">
        <v>3034.75</v>
      </c>
      <c r="N325" s="70">
        <v>2235.25</v>
      </c>
      <c r="O325" s="70">
        <v>0.42414600000000002</v>
      </c>
      <c r="P325" s="63">
        <v>2024</v>
      </c>
      <c r="Q325" s="65"/>
      <c r="R325" s="66"/>
    </row>
    <row r="326" spans="1:18" hidden="1" x14ac:dyDescent="0.25">
      <c r="A326" s="64" t="s">
        <v>90</v>
      </c>
      <c r="B326" s="64" t="s">
        <v>472</v>
      </c>
      <c r="C326" s="64" t="s">
        <v>118</v>
      </c>
      <c r="D326" s="64" t="s">
        <v>117</v>
      </c>
      <c r="E326" s="64" t="s">
        <v>121</v>
      </c>
      <c r="F326" s="62" t="str">
        <f t="shared" si="6"/>
        <v>TAG001319 FAU Master Account Set: Budget Pool - Expense</v>
      </c>
      <c r="G326" s="70">
        <v>3500</v>
      </c>
      <c r="H326" s="70">
        <v>0</v>
      </c>
      <c r="I326" s="70">
        <v>3500</v>
      </c>
      <c r="J326" s="70">
        <v>2375.12</v>
      </c>
      <c r="K326" s="70">
        <v>0</v>
      </c>
      <c r="L326" s="70">
        <v>0</v>
      </c>
      <c r="M326" s="70">
        <v>2375.12</v>
      </c>
      <c r="N326" s="70">
        <v>1124.8800000000001</v>
      </c>
      <c r="O326" s="70">
        <v>0.32139400000000001</v>
      </c>
      <c r="P326" s="63">
        <v>2024</v>
      </c>
      <c r="Q326" s="65"/>
      <c r="R326" s="66"/>
    </row>
    <row r="327" spans="1:18" hidden="1" x14ac:dyDescent="0.25">
      <c r="A327" s="64" t="s">
        <v>90</v>
      </c>
      <c r="B327" s="64" t="s">
        <v>472</v>
      </c>
      <c r="C327" s="64" t="s">
        <v>118</v>
      </c>
      <c r="D327" s="64" t="s">
        <v>117</v>
      </c>
      <c r="E327" s="64" t="s">
        <v>120</v>
      </c>
      <c r="F327" s="62" t="str">
        <f t="shared" si="6"/>
        <v>TAG001319 FAU Master Account Set: Budget Pool - INTRA-Fund Transfers Out</v>
      </c>
      <c r="G327" s="70">
        <v>421.34</v>
      </c>
      <c r="H327" s="70">
        <v>0</v>
      </c>
      <c r="I327" s="70">
        <v>421.34</v>
      </c>
      <c r="J327" s="70">
        <v>2527.67</v>
      </c>
      <c r="K327" s="70">
        <v>0</v>
      </c>
      <c r="L327" s="70">
        <v>0</v>
      </c>
      <c r="M327" s="70">
        <v>2527.67</v>
      </c>
      <c r="N327" s="70">
        <v>-2106.33</v>
      </c>
      <c r="O327" s="70">
        <v>-4.9990649999999999</v>
      </c>
      <c r="P327" s="63">
        <v>2024</v>
      </c>
      <c r="Q327" s="65"/>
      <c r="R327" s="66"/>
    </row>
    <row r="328" spans="1:18" hidden="1" x14ac:dyDescent="0.25">
      <c r="A328" s="64" t="s">
        <v>90</v>
      </c>
      <c r="B328" s="64" t="s">
        <v>472</v>
      </c>
      <c r="C328" s="64" t="s">
        <v>118</v>
      </c>
      <c r="D328" s="64" t="s">
        <v>117</v>
      </c>
      <c r="E328" s="64" t="s">
        <v>116</v>
      </c>
      <c r="F328" s="62" t="str">
        <f t="shared" si="6"/>
        <v>TAG001319 FAU Master Account Set: Budget Pool - OPS</v>
      </c>
      <c r="G328" s="70">
        <v>11548</v>
      </c>
      <c r="H328" s="70">
        <v>0</v>
      </c>
      <c r="I328" s="70">
        <v>11548</v>
      </c>
      <c r="J328" s="70">
        <v>7304.41</v>
      </c>
      <c r="K328" s="70">
        <v>0</v>
      </c>
      <c r="L328" s="70">
        <v>0</v>
      </c>
      <c r="M328" s="70">
        <v>7304.41</v>
      </c>
      <c r="N328" s="70">
        <v>4243.59</v>
      </c>
      <c r="O328" s="70">
        <v>0.36747400000000002</v>
      </c>
      <c r="P328" s="63">
        <v>2024</v>
      </c>
      <c r="Q328" s="65"/>
      <c r="R328" s="66"/>
    </row>
    <row r="329" spans="1:18" hidden="1" x14ac:dyDescent="0.25">
      <c r="A329" s="64" t="s">
        <v>64</v>
      </c>
      <c r="B329" s="64" t="s">
        <v>471</v>
      </c>
      <c r="C329" s="64" t="s">
        <v>118</v>
      </c>
      <c r="D329" s="64" t="s">
        <v>117</v>
      </c>
      <c r="E329" s="64" t="s">
        <v>121</v>
      </c>
      <c r="F329" s="62" t="str">
        <f t="shared" si="6"/>
        <v>TAG001320 FAU Master Account Set: Budget Pool - Expense</v>
      </c>
      <c r="G329" s="70">
        <v>7000</v>
      </c>
      <c r="H329" s="70">
        <v>0</v>
      </c>
      <c r="I329" s="70">
        <v>7000</v>
      </c>
      <c r="J329" s="70">
        <v>6644.06</v>
      </c>
      <c r="K329" s="70">
        <v>0</v>
      </c>
      <c r="L329" s="70">
        <v>0</v>
      </c>
      <c r="M329" s="70">
        <v>6644.06</v>
      </c>
      <c r="N329" s="70">
        <v>355.94</v>
      </c>
      <c r="O329" s="70">
        <v>5.0848999999999998E-2</v>
      </c>
      <c r="P329" s="63">
        <v>2024</v>
      </c>
      <c r="Q329" s="65"/>
      <c r="R329" s="66"/>
    </row>
    <row r="330" spans="1:18" hidden="1" x14ac:dyDescent="0.25">
      <c r="A330" s="64" t="s">
        <v>64</v>
      </c>
      <c r="B330" s="64" t="s">
        <v>471</v>
      </c>
      <c r="C330" s="64" t="s">
        <v>118</v>
      </c>
      <c r="D330" s="64" t="s">
        <v>117</v>
      </c>
      <c r="E330" s="64" t="s">
        <v>120</v>
      </c>
      <c r="F330" s="62" t="str">
        <f t="shared" si="6"/>
        <v>TAG001320 FAU Master Account Set: Budget Pool - INTRA-Fund Transfers Out</v>
      </c>
      <c r="G330" s="70">
        <v>196</v>
      </c>
      <c r="H330" s="70">
        <v>0</v>
      </c>
      <c r="I330" s="70">
        <v>196</v>
      </c>
      <c r="J330" s="70">
        <v>186.04</v>
      </c>
      <c r="K330" s="70">
        <v>0</v>
      </c>
      <c r="L330" s="70">
        <v>0</v>
      </c>
      <c r="M330" s="70">
        <v>186.04</v>
      </c>
      <c r="N330" s="70">
        <v>9.9600000000000009</v>
      </c>
      <c r="O330" s="70">
        <v>5.0816E-2</v>
      </c>
      <c r="P330" s="63">
        <v>2024</v>
      </c>
      <c r="Q330" s="65"/>
      <c r="R330" s="66"/>
    </row>
    <row r="331" spans="1:18" hidden="1" x14ac:dyDescent="0.25">
      <c r="A331" s="64" t="s">
        <v>82</v>
      </c>
      <c r="B331" s="64" t="s">
        <v>470</v>
      </c>
      <c r="C331" s="64" t="s">
        <v>118</v>
      </c>
      <c r="D331" s="64" t="s">
        <v>117</v>
      </c>
      <c r="E331" s="64" t="s">
        <v>121</v>
      </c>
      <c r="F331" s="62" t="str">
        <f t="shared" si="6"/>
        <v>TAG001321 FAU Master Account Set: Budget Pool - Expense</v>
      </c>
      <c r="G331" s="70">
        <v>11700</v>
      </c>
      <c r="H331" s="70">
        <v>0</v>
      </c>
      <c r="I331" s="70">
        <v>11700</v>
      </c>
      <c r="J331" s="70">
        <v>10000.11</v>
      </c>
      <c r="K331" s="70">
        <v>0</v>
      </c>
      <c r="L331" s="70">
        <v>0</v>
      </c>
      <c r="M331" s="70">
        <v>10000.11</v>
      </c>
      <c r="N331" s="70">
        <v>1699.89</v>
      </c>
      <c r="O331" s="70">
        <v>0.14529</v>
      </c>
      <c r="P331" s="63">
        <v>2024</v>
      </c>
      <c r="Q331" s="65"/>
      <c r="R331" s="66"/>
    </row>
    <row r="332" spans="1:18" hidden="1" x14ac:dyDescent="0.25">
      <c r="A332" s="64" t="s">
        <v>82</v>
      </c>
      <c r="B332" s="64" t="s">
        <v>470</v>
      </c>
      <c r="C332" s="64" t="s">
        <v>118</v>
      </c>
      <c r="D332" s="64" t="s">
        <v>117</v>
      </c>
      <c r="E332" s="64" t="s">
        <v>120</v>
      </c>
      <c r="F332" s="62" t="str">
        <f t="shared" si="6"/>
        <v>TAG001321 FAU Master Account Set: Budget Pool - INTRA-Fund Transfers Out</v>
      </c>
      <c r="G332" s="70">
        <v>327.60000000000002</v>
      </c>
      <c r="H332" s="70">
        <v>0</v>
      </c>
      <c r="I332" s="70">
        <v>327.60000000000002</v>
      </c>
      <c r="J332" s="70">
        <v>280</v>
      </c>
      <c r="K332" s="70">
        <v>0</v>
      </c>
      <c r="L332" s="70">
        <v>0</v>
      </c>
      <c r="M332" s="70">
        <v>280</v>
      </c>
      <c r="N332" s="70">
        <v>47.6</v>
      </c>
      <c r="O332" s="70">
        <v>0.14529900000000001</v>
      </c>
      <c r="P332" s="63">
        <v>2024</v>
      </c>
      <c r="Q332" s="65"/>
      <c r="R332" s="66"/>
    </row>
    <row r="333" spans="1:18" hidden="1" x14ac:dyDescent="0.25">
      <c r="A333" s="64" t="s">
        <v>91</v>
      </c>
      <c r="B333" s="64" t="s">
        <v>469</v>
      </c>
      <c r="C333" s="64" t="s">
        <v>118</v>
      </c>
      <c r="D333" s="64" t="s">
        <v>117</v>
      </c>
      <c r="E333" s="64" t="s">
        <v>121</v>
      </c>
      <c r="F333" s="62" t="str">
        <f t="shared" si="6"/>
        <v>TAG001322 FAU Master Account Set: Budget Pool - Expense</v>
      </c>
      <c r="G333" s="70">
        <v>24750</v>
      </c>
      <c r="H333" s="70">
        <v>0</v>
      </c>
      <c r="I333" s="70">
        <v>24750</v>
      </c>
      <c r="J333" s="70">
        <v>24159.17</v>
      </c>
      <c r="K333" s="70">
        <v>0</v>
      </c>
      <c r="L333" s="70">
        <v>0</v>
      </c>
      <c r="M333" s="70">
        <v>24159.17</v>
      </c>
      <c r="N333" s="70">
        <v>590.83000000000004</v>
      </c>
      <c r="O333" s="70">
        <v>2.3872000000000001E-2</v>
      </c>
      <c r="P333" s="63">
        <v>2024</v>
      </c>
      <c r="Q333" s="65"/>
      <c r="R333" s="66"/>
    </row>
    <row r="334" spans="1:18" hidden="1" x14ac:dyDescent="0.25">
      <c r="A334" s="64" t="s">
        <v>91</v>
      </c>
      <c r="B334" s="64" t="s">
        <v>469</v>
      </c>
      <c r="C334" s="64" t="s">
        <v>118</v>
      </c>
      <c r="D334" s="64" t="s">
        <v>117</v>
      </c>
      <c r="E334" s="64" t="s">
        <v>120</v>
      </c>
      <c r="F334" s="62" t="str">
        <f t="shared" si="6"/>
        <v>TAG001322 FAU Master Account Set: Budget Pool - INTRA-Fund Transfers Out</v>
      </c>
      <c r="G334" s="70">
        <v>693</v>
      </c>
      <c r="H334" s="70">
        <v>0</v>
      </c>
      <c r="I334" s="70">
        <v>693</v>
      </c>
      <c r="J334" s="70">
        <v>676.47</v>
      </c>
      <c r="K334" s="70">
        <v>0</v>
      </c>
      <c r="L334" s="70">
        <v>0</v>
      </c>
      <c r="M334" s="70">
        <v>676.47</v>
      </c>
      <c r="N334" s="70">
        <v>16.53</v>
      </c>
      <c r="O334" s="70">
        <v>2.3852999999999999E-2</v>
      </c>
      <c r="P334" s="63">
        <v>2024</v>
      </c>
      <c r="Q334" s="65"/>
      <c r="R334" s="66"/>
    </row>
    <row r="335" spans="1:18" hidden="1" x14ac:dyDescent="0.25">
      <c r="A335" s="64" t="s">
        <v>92</v>
      </c>
      <c r="B335" s="64" t="s">
        <v>468</v>
      </c>
      <c r="C335" s="64" t="s">
        <v>118</v>
      </c>
      <c r="D335" s="64" t="s">
        <v>117</v>
      </c>
      <c r="E335" s="64" t="s">
        <v>121</v>
      </c>
      <c r="F335" s="62" t="str">
        <f t="shared" si="6"/>
        <v>TAG001323 FAU Master Account Set: Budget Pool - Expense</v>
      </c>
      <c r="G335" s="70">
        <v>10650</v>
      </c>
      <c r="H335" s="70">
        <v>-2928.95</v>
      </c>
      <c r="I335" s="70">
        <v>7721.05</v>
      </c>
      <c r="J335" s="70">
        <v>7625.9</v>
      </c>
      <c r="K335" s="70">
        <v>0</v>
      </c>
      <c r="L335" s="70">
        <v>0</v>
      </c>
      <c r="M335" s="70">
        <v>7625.9</v>
      </c>
      <c r="N335" s="70">
        <v>95.15</v>
      </c>
      <c r="O335" s="70">
        <v>1.2323000000000001E-2</v>
      </c>
      <c r="P335" s="63">
        <v>2024</v>
      </c>
      <c r="Q335" s="65"/>
      <c r="R335" s="66"/>
    </row>
    <row r="336" spans="1:18" hidden="1" x14ac:dyDescent="0.25">
      <c r="A336" s="64" t="s">
        <v>92</v>
      </c>
      <c r="B336" s="64" t="s">
        <v>468</v>
      </c>
      <c r="C336" s="64" t="s">
        <v>118</v>
      </c>
      <c r="D336" s="64" t="s">
        <v>117</v>
      </c>
      <c r="E336" s="64" t="s">
        <v>120</v>
      </c>
      <c r="F336" s="62" t="str">
        <f t="shared" si="6"/>
        <v>TAG001323 FAU Master Account Set: Budget Pool - INTRA-Fund Transfers Out</v>
      </c>
      <c r="G336" s="70">
        <v>1921.3</v>
      </c>
      <c r="H336" s="70">
        <v>0</v>
      </c>
      <c r="I336" s="70">
        <v>1921.3</v>
      </c>
      <c r="J336" s="70">
        <v>1918.61</v>
      </c>
      <c r="K336" s="70">
        <v>0</v>
      </c>
      <c r="L336" s="70">
        <v>0</v>
      </c>
      <c r="M336" s="70">
        <v>1918.61</v>
      </c>
      <c r="N336" s="70">
        <v>2.69</v>
      </c>
      <c r="O336" s="70">
        <v>1.402E-3</v>
      </c>
      <c r="P336" s="63">
        <v>2024</v>
      </c>
      <c r="Q336" s="65"/>
      <c r="R336" s="66"/>
    </row>
    <row r="337" spans="1:18" hidden="1" x14ac:dyDescent="0.25">
      <c r="A337" s="64" t="s">
        <v>92</v>
      </c>
      <c r="B337" s="64" t="s">
        <v>468</v>
      </c>
      <c r="C337" s="64" t="s">
        <v>118</v>
      </c>
      <c r="D337" s="64" t="s">
        <v>117</v>
      </c>
      <c r="E337" s="64" t="s">
        <v>116</v>
      </c>
      <c r="F337" s="62" t="str">
        <f t="shared" si="6"/>
        <v>TAG001323 FAU Master Account Set: Budget Pool - OPS</v>
      </c>
      <c r="G337" s="70">
        <v>0</v>
      </c>
      <c r="H337" s="70">
        <v>0</v>
      </c>
      <c r="I337" s="70">
        <v>0</v>
      </c>
      <c r="J337" s="70">
        <v>0</v>
      </c>
      <c r="K337" s="70">
        <v>0</v>
      </c>
      <c r="L337" s="70">
        <v>0</v>
      </c>
      <c r="M337" s="70">
        <v>0</v>
      </c>
      <c r="N337" s="70">
        <v>0</v>
      </c>
      <c r="O337" s="70">
        <v>0</v>
      </c>
      <c r="P337" s="63">
        <v>2024</v>
      </c>
      <c r="Q337" s="65"/>
      <c r="R337" s="66"/>
    </row>
    <row r="338" spans="1:18" hidden="1" x14ac:dyDescent="0.25">
      <c r="A338" s="64" t="s">
        <v>92</v>
      </c>
      <c r="B338" s="64" t="s">
        <v>468</v>
      </c>
      <c r="C338" s="64" t="s">
        <v>118</v>
      </c>
      <c r="D338" s="64" t="s">
        <v>117</v>
      </c>
      <c r="E338" s="64" t="s">
        <v>125</v>
      </c>
      <c r="F338" s="62" t="str">
        <f t="shared" si="6"/>
        <v>TAG001323 FAU Master Account Set: Budget Pool - Salaries &amp; Benefits (AMP, SP, Faculty)</v>
      </c>
      <c r="G338" s="70">
        <v>57968</v>
      </c>
      <c r="H338" s="70">
        <v>2928.95</v>
      </c>
      <c r="I338" s="70">
        <v>60896.95</v>
      </c>
      <c r="J338" s="70">
        <v>60894.99</v>
      </c>
      <c r="K338" s="70">
        <v>0</v>
      </c>
      <c r="L338" s="70">
        <v>0</v>
      </c>
      <c r="M338" s="70">
        <v>60894.99</v>
      </c>
      <c r="N338" s="70">
        <v>1.96</v>
      </c>
      <c r="O338" s="70">
        <v>3.1999999999999999E-5</v>
      </c>
      <c r="P338" s="63">
        <v>2024</v>
      </c>
      <c r="Q338" s="65"/>
      <c r="R338" s="66"/>
    </row>
    <row r="339" spans="1:18" hidden="1" x14ac:dyDescent="0.25">
      <c r="A339" s="64" t="s">
        <v>65</v>
      </c>
      <c r="B339" s="64" t="s">
        <v>467</v>
      </c>
      <c r="C339" s="64" t="s">
        <v>118</v>
      </c>
      <c r="D339" s="64" t="s">
        <v>117</v>
      </c>
      <c r="E339" s="64" t="s">
        <v>121</v>
      </c>
      <c r="F339" s="62" t="str">
        <f t="shared" si="6"/>
        <v>TAG001324 FAU Master Account Set: Budget Pool - Expense</v>
      </c>
      <c r="G339" s="70">
        <v>29900</v>
      </c>
      <c r="H339" s="70">
        <v>0</v>
      </c>
      <c r="I339" s="70">
        <v>29900</v>
      </c>
      <c r="J339" s="70">
        <v>27025.09</v>
      </c>
      <c r="K339" s="70">
        <v>0</v>
      </c>
      <c r="L339" s="70">
        <v>0</v>
      </c>
      <c r="M339" s="70">
        <v>27025.09</v>
      </c>
      <c r="N339" s="70">
        <v>2874.91</v>
      </c>
      <c r="O339" s="70">
        <v>9.6151E-2</v>
      </c>
      <c r="P339" s="63">
        <v>2024</v>
      </c>
      <c r="Q339" s="65"/>
      <c r="R339" s="66"/>
    </row>
    <row r="340" spans="1:18" hidden="1" x14ac:dyDescent="0.25">
      <c r="A340" s="64" t="s">
        <v>65</v>
      </c>
      <c r="B340" s="64" t="s">
        <v>467</v>
      </c>
      <c r="C340" s="64" t="s">
        <v>118</v>
      </c>
      <c r="D340" s="64" t="s">
        <v>117</v>
      </c>
      <c r="E340" s="64" t="s">
        <v>120</v>
      </c>
      <c r="F340" s="62" t="str">
        <f t="shared" si="6"/>
        <v>TAG001324 FAU Master Account Set: Budget Pool - INTRA-Fund Transfers Out</v>
      </c>
      <c r="G340" s="70">
        <v>1559.6</v>
      </c>
      <c r="H340" s="70">
        <v>0</v>
      </c>
      <c r="I340" s="70">
        <v>1559.6</v>
      </c>
      <c r="J340" s="70">
        <v>4187.32</v>
      </c>
      <c r="K340" s="70">
        <v>0</v>
      </c>
      <c r="L340" s="70">
        <v>0</v>
      </c>
      <c r="M340" s="70">
        <v>4187.32</v>
      </c>
      <c r="N340" s="70">
        <v>-2627.72</v>
      </c>
      <c r="O340" s="70">
        <v>-1.684868</v>
      </c>
      <c r="P340" s="63">
        <v>2024</v>
      </c>
      <c r="Q340" s="65"/>
      <c r="R340" s="66"/>
    </row>
    <row r="341" spans="1:18" hidden="1" x14ac:dyDescent="0.25">
      <c r="A341" s="64" t="s">
        <v>65</v>
      </c>
      <c r="B341" s="64" t="s">
        <v>467</v>
      </c>
      <c r="C341" s="64" t="s">
        <v>118</v>
      </c>
      <c r="D341" s="64" t="s">
        <v>117</v>
      </c>
      <c r="E341" s="64" t="s">
        <v>116</v>
      </c>
      <c r="F341" s="62" t="str">
        <f t="shared" si="6"/>
        <v>TAG001324 FAU Master Account Set: Budget Pool - OPS</v>
      </c>
      <c r="G341" s="70">
        <v>25800</v>
      </c>
      <c r="H341" s="70">
        <v>0</v>
      </c>
      <c r="I341" s="70">
        <v>25800</v>
      </c>
      <c r="J341" s="70">
        <v>20790</v>
      </c>
      <c r="K341" s="70">
        <v>0</v>
      </c>
      <c r="L341" s="70">
        <v>0</v>
      </c>
      <c r="M341" s="70">
        <v>20790</v>
      </c>
      <c r="N341" s="70">
        <v>5010</v>
      </c>
      <c r="O341" s="70">
        <v>0.194186</v>
      </c>
      <c r="P341" s="63">
        <v>2024</v>
      </c>
      <c r="Q341" s="65"/>
      <c r="R341" s="66"/>
    </row>
    <row r="342" spans="1:18" hidden="1" x14ac:dyDescent="0.25">
      <c r="A342" s="64" t="s">
        <v>93</v>
      </c>
      <c r="B342" s="64" t="s">
        <v>466</v>
      </c>
      <c r="C342" s="64" t="s">
        <v>118</v>
      </c>
      <c r="D342" s="64" t="s">
        <v>117</v>
      </c>
      <c r="E342" s="64" t="s">
        <v>121</v>
      </c>
      <c r="F342" s="62" t="str">
        <f t="shared" si="6"/>
        <v>TAG001325 FAU Master Account Set: Budget Pool - Expense</v>
      </c>
      <c r="G342" s="70">
        <v>5200</v>
      </c>
      <c r="H342" s="70">
        <v>0</v>
      </c>
      <c r="I342" s="70">
        <v>5200</v>
      </c>
      <c r="J342" s="70">
        <v>4321.26</v>
      </c>
      <c r="K342" s="70">
        <v>0</v>
      </c>
      <c r="L342" s="70">
        <v>0</v>
      </c>
      <c r="M342" s="70">
        <v>4321.26</v>
      </c>
      <c r="N342" s="70">
        <v>878.74</v>
      </c>
      <c r="O342" s="70">
        <v>0.168988</v>
      </c>
      <c r="P342" s="63">
        <v>2024</v>
      </c>
      <c r="Q342" s="65"/>
      <c r="R342" s="66"/>
    </row>
    <row r="343" spans="1:18" hidden="1" x14ac:dyDescent="0.25">
      <c r="A343" s="64" t="s">
        <v>93</v>
      </c>
      <c r="B343" s="64" t="s">
        <v>466</v>
      </c>
      <c r="C343" s="64" t="s">
        <v>118</v>
      </c>
      <c r="D343" s="64" t="s">
        <v>117</v>
      </c>
      <c r="E343" s="64" t="s">
        <v>120</v>
      </c>
      <c r="F343" s="62" t="str">
        <f t="shared" si="6"/>
        <v>TAG001325 FAU Master Account Set: Budget Pool - INTRA-Fund Transfers Out</v>
      </c>
      <c r="G343" s="70">
        <v>145.6</v>
      </c>
      <c r="H343" s="70">
        <v>0</v>
      </c>
      <c r="I343" s="70">
        <v>145.6</v>
      </c>
      <c r="J343" s="70">
        <v>120.99</v>
      </c>
      <c r="K343" s="70">
        <v>0</v>
      </c>
      <c r="L343" s="70">
        <v>0</v>
      </c>
      <c r="M343" s="70">
        <v>120.99</v>
      </c>
      <c r="N343" s="70">
        <v>24.61</v>
      </c>
      <c r="O343" s="70">
        <v>0.16902500000000001</v>
      </c>
      <c r="P343" s="63">
        <v>2024</v>
      </c>
      <c r="Q343" s="65"/>
      <c r="R343" s="66"/>
    </row>
    <row r="344" spans="1:18" hidden="1" x14ac:dyDescent="0.25">
      <c r="A344" s="64" t="s">
        <v>94</v>
      </c>
      <c r="B344" s="64" t="s">
        <v>465</v>
      </c>
      <c r="C344" s="64" t="s">
        <v>118</v>
      </c>
      <c r="D344" s="64" t="s">
        <v>117</v>
      </c>
      <c r="E344" s="64" t="s">
        <v>121</v>
      </c>
      <c r="F344" s="62" t="str">
        <f t="shared" si="6"/>
        <v>TAG001326 FAU Master Account Set: Budget Pool - Expense</v>
      </c>
      <c r="G344" s="70">
        <v>5500</v>
      </c>
      <c r="H344" s="70">
        <v>0</v>
      </c>
      <c r="I344" s="70">
        <v>5500</v>
      </c>
      <c r="J344" s="70">
        <v>4655.28</v>
      </c>
      <c r="K344" s="70">
        <v>0</v>
      </c>
      <c r="L344" s="70">
        <v>0</v>
      </c>
      <c r="M344" s="70">
        <v>4655.28</v>
      </c>
      <c r="N344" s="70">
        <v>844.72</v>
      </c>
      <c r="O344" s="70">
        <v>0.153585</v>
      </c>
      <c r="P344" s="63">
        <v>2024</v>
      </c>
      <c r="Q344" s="65"/>
      <c r="R344" s="66"/>
    </row>
    <row r="345" spans="1:18" hidden="1" x14ac:dyDescent="0.25">
      <c r="A345" s="64" t="s">
        <v>94</v>
      </c>
      <c r="B345" s="64" t="s">
        <v>465</v>
      </c>
      <c r="C345" s="64" t="s">
        <v>118</v>
      </c>
      <c r="D345" s="64" t="s">
        <v>117</v>
      </c>
      <c r="E345" s="64" t="s">
        <v>120</v>
      </c>
      <c r="F345" s="62" t="str">
        <f t="shared" si="6"/>
        <v>TAG001326 FAU Master Account Set: Budget Pool - INTRA-Fund Transfers Out</v>
      </c>
      <c r="G345" s="70">
        <v>154</v>
      </c>
      <c r="H345" s="70">
        <v>0</v>
      </c>
      <c r="I345" s="70">
        <v>154</v>
      </c>
      <c r="J345" s="70">
        <v>130.34</v>
      </c>
      <c r="K345" s="70">
        <v>0</v>
      </c>
      <c r="L345" s="70">
        <v>0</v>
      </c>
      <c r="M345" s="70">
        <v>130.34</v>
      </c>
      <c r="N345" s="70">
        <v>23.66</v>
      </c>
      <c r="O345" s="70">
        <v>0.15363599999999999</v>
      </c>
      <c r="P345" s="63">
        <v>2024</v>
      </c>
      <c r="Q345" s="65"/>
      <c r="R345" s="66"/>
    </row>
    <row r="346" spans="1:18" hidden="1" x14ac:dyDescent="0.25">
      <c r="A346" s="64" t="s">
        <v>83</v>
      </c>
      <c r="B346" s="64" t="s">
        <v>464</v>
      </c>
      <c r="C346" s="64" t="s">
        <v>118</v>
      </c>
      <c r="D346" s="64" t="s">
        <v>117</v>
      </c>
      <c r="E346" s="64" t="s">
        <v>121</v>
      </c>
      <c r="F346" s="62" t="str">
        <f t="shared" si="6"/>
        <v>TAG001327 FAU Master Account Set: Budget Pool - Expense</v>
      </c>
      <c r="G346" s="70">
        <v>13001</v>
      </c>
      <c r="H346" s="70">
        <v>0</v>
      </c>
      <c r="I346" s="70">
        <v>13001</v>
      </c>
      <c r="J346" s="70">
        <v>5154.34</v>
      </c>
      <c r="K346" s="70">
        <v>0</v>
      </c>
      <c r="L346" s="70">
        <v>0</v>
      </c>
      <c r="M346" s="70">
        <v>5154.34</v>
      </c>
      <c r="N346" s="70">
        <v>7846.66</v>
      </c>
      <c r="O346" s="70">
        <v>0.60354300000000005</v>
      </c>
      <c r="P346" s="63">
        <v>2024</v>
      </c>
      <c r="Q346" s="65"/>
      <c r="R346" s="66"/>
    </row>
    <row r="347" spans="1:18" hidden="1" x14ac:dyDescent="0.25">
      <c r="A347" s="64" t="s">
        <v>83</v>
      </c>
      <c r="B347" s="64" t="s">
        <v>464</v>
      </c>
      <c r="C347" s="64" t="s">
        <v>118</v>
      </c>
      <c r="D347" s="64" t="s">
        <v>117</v>
      </c>
      <c r="E347" s="64" t="s">
        <v>120</v>
      </c>
      <c r="F347" s="62" t="str">
        <f t="shared" si="6"/>
        <v>TAG001327 FAU Master Account Set: Budget Pool - INTRA-Fund Transfers Out</v>
      </c>
      <c r="G347" s="70">
        <v>364.03</v>
      </c>
      <c r="H347" s="70">
        <v>0</v>
      </c>
      <c r="I347" s="70">
        <v>364.03</v>
      </c>
      <c r="J347" s="70">
        <v>144.33000000000001</v>
      </c>
      <c r="K347" s="70">
        <v>0</v>
      </c>
      <c r="L347" s="70">
        <v>0</v>
      </c>
      <c r="M347" s="70">
        <v>144.33000000000001</v>
      </c>
      <c r="N347" s="70">
        <v>219.7</v>
      </c>
      <c r="O347" s="70">
        <v>0.60351999999999995</v>
      </c>
      <c r="P347" s="63">
        <v>2024</v>
      </c>
      <c r="Q347" s="65"/>
      <c r="R347" s="66"/>
    </row>
    <row r="348" spans="1:18" hidden="1" x14ac:dyDescent="0.25">
      <c r="A348" s="64" t="s">
        <v>95</v>
      </c>
      <c r="B348" s="64" t="s">
        <v>463</v>
      </c>
      <c r="C348" s="64" t="s">
        <v>118</v>
      </c>
      <c r="D348" s="64" t="s">
        <v>117</v>
      </c>
      <c r="E348" s="64" t="s">
        <v>121</v>
      </c>
      <c r="F348" s="62" t="str">
        <f t="shared" si="6"/>
        <v>TAG001328 FAU Master Account Set: Budget Pool - Expense</v>
      </c>
      <c r="G348" s="70">
        <v>21319</v>
      </c>
      <c r="H348" s="70">
        <v>0</v>
      </c>
      <c r="I348" s="70">
        <v>21319</v>
      </c>
      <c r="J348" s="70">
        <v>19211.36</v>
      </c>
      <c r="K348" s="70">
        <v>0</v>
      </c>
      <c r="L348" s="70">
        <v>0</v>
      </c>
      <c r="M348" s="70">
        <v>19211.36</v>
      </c>
      <c r="N348" s="70">
        <v>2107.64</v>
      </c>
      <c r="O348" s="70">
        <v>9.8862000000000005E-2</v>
      </c>
      <c r="P348" s="63">
        <v>2024</v>
      </c>
      <c r="Q348" s="65"/>
      <c r="R348" s="66"/>
    </row>
    <row r="349" spans="1:18" hidden="1" x14ac:dyDescent="0.25">
      <c r="A349" s="64" t="s">
        <v>95</v>
      </c>
      <c r="B349" s="64" t="s">
        <v>463</v>
      </c>
      <c r="C349" s="64" t="s">
        <v>118</v>
      </c>
      <c r="D349" s="64" t="s">
        <v>117</v>
      </c>
      <c r="E349" s="64" t="s">
        <v>120</v>
      </c>
      <c r="F349" s="62" t="str">
        <f t="shared" si="6"/>
        <v>TAG001328 FAU Master Account Set: Budget Pool - INTRA-Fund Transfers Out</v>
      </c>
      <c r="G349" s="70">
        <v>596.92999999999995</v>
      </c>
      <c r="H349" s="70">
        <v>0</v>
      </c>
      <c r="I349" s="70">
        <v>596.92999999999995</v>
      </c>
      <c r="J349" s="70">
        <v>537.91999999999996</v>
      </c>
      <c r="K349" s="70">
        <v>0</v>
      </c>
      <c r="L349" s="70">
        <v>0</v>
      </c>
      <c r="M349" s="70">
        <v>537.91999999999996</v>
      </c>
      <c r="N349" s="70">
        <v>59.01</v>
      </c>
      <c r="O349" s="70">
        <v>9.8859000000000002E-2</v>
      </c>
      <c r="P349" s="63">
        <v>2024</v>
      </c>
      <c r="Q349" s="65"/>
      <c r="R349" s="66"/>
    </row>
    <row r="350" spans="1:18" hidden="1" x14ac:dyDescent="0.25">
      <c r="A350" s="64" t="s">
        <v>84</v>
      </c>
      <c r="B350" s="64" t="s">
        <v>462</v>
      </c>
      <c r="C350" s="64" t="s">
        <v>118</v>
      </c>
      <c r="D350" s="64" t="s">
        <v>117</v>
      </c>
      <c r="E350" s="64" t="s">
        <v>121</v>
      </c>
      <c r="F350" s="62" t="str">
        <f t="shared" si="6"/>
        <v>TAG001329 FAU Master Account Set: Budget Pool - Expense</v>
      </c>
      <c r="G350" s="70">
        <v>750</v>
      </c>
      <c r="H350" s="70">
        <v>0</v>
      </c>
      <c r="I350" s="70">
        <v>750</v>
      </c>
      <c r="J350" s="70">
        <v>252.16</v>
      </c>
      <c r="K350" s="70">
        <v>0</v>
      </c>
      <c r="L350" s="70">
        <v>0</v>
      </c>
      <c r="M350" s="70">
        <v>252.16</v>
      </c>
      <c r="N350" s="70">
        <v>497.84</v>
      </c>
      <c r="O350" s="70">
        <v>0.66378700000000002</v>
      </c>
      <c r="P350" s="63">
        <v>2024</v>
      </c>
      <c r="Q350" s="65"/>
      <c r="R350" s="66"/>
    </row>
    <row r="351" spans="1:18" hidden="1" x14ac:dyDescent="0.25">
      <c r="A351" s="64" t="s">
        <v>84</v>
      </c>
      <c r="B351" s="64" t="s">
        <v>462</v>
      </c>
      <c r="C351" s="64" t="s">
        <v>118</v>
      </c>
      <c r="D351" s="64" t="s">
        <v>117</v>
      </c>
      <c r="E351" s="64" t="s">
        <v>120</v>
      </c>
      <c r="F351" s="62" t="str">
        <f t="shared" si="6"/>
        <v>TAG001329 FAU Master Account Set: Budget Pool - INTRA-Fund Transfers Out</v>
      </c>
      <c r="G351" s="70">
        <v>2848.16</v>
      </c>
      <c r="H351" s="70">
        <v>0</v>
      </c>
      <c r="I351" s="70">
        <v>2848.16</v>
      </c>
      <c r="J351" s="70">
        <v>34237.71</v>
      </c>
      <c r="K351" s="70">
        <v>0</v>
      </c>
      <c r="L351" s="70">
        <v>0</v>
      </c>
      <c r="M351" s="70">
        <v>34237.71</v>
      </c>
      <c r="N351" s="70">
        <v>-31389.55</v>
      </c>
      <c r="O351" s="70">
        <v>-11.020993000000001</v>
      </c>
      <c r="P351" s="63">
        <v>2024</v>
      </c>
      <c r="Q351" s="65"/>
      <c r="R351" s="66"/>
    </row>
    <row r="352" spans="1:18" hidden="1" x14ac:dyDescent="0.25">
      <c r="A352" s="64" t="s">
        <v>84</v>
      </c>
      <c r="B352" s="64" t="s">
        <v>462</v>
      </c>
      <c r="C352" s="64" t="s">
        <v>118</v>
      </c>
      <c r="D352" s="64" t="s">
        <v>117</v>
      </c>
      <c r="E352" s="64" t="s">
        <v>116</v>
      </c>
      <c r="F352" s="62" t="str">
        <f t="shared" si="6"/>
        <v>TAG001329 FAU Master Account Set: Budget Pool - OPS</v>
      </c>
      <c r="G352" s="70">
        <v>100970</v>
      </c>
      <c r="H352" s="70">
        <v>0</v>
      </c>
      <c r="I352" s="70">
        <v>100970</v>
      </c>
      <c r="J352" s="70">
        <v>50081.4</v>
      </c>
      <c r="K352" s="70">
        <v>0</v>
      </c>
      <c r="L352" s="70">
        <v>0</v>
      </c>
      <c r="M352" s="70">
        <v>50081.4</v>
      </c>
      <c r="N352" s="70">
        <v>50888.6</v>
      </c>
      <c r="O352" s="70">
        <v>0.50399700000000003</v>
      </c>
      <c r="P352" s="63">
        <v>2024</v>
      </c>
      <c r="Q352" s="65"/>
      <c r="R352" s="66"/>
    </row>
    <row r="353" spans="1:18" hidden="1" x14ac:dyDescent="0.25">
      <c r="A353" s="64" t="s">
        <v>66</v>
      </c>
      <c r="B353" s="64" t="s">
        <v>461</v>
      </c>
      <c r="C353" s="64" t="s">
        <v>118</v>
      </c>
      <c r="D353" s="64" t="s">
        <v>117</v>
      </c>
      <c r="E353" s="64" t="s">
        <v>121</v>
      </c>
      <c r="F353" s="62" t="str">
        <f t="shared" si="6"/>
        <v>TAG001330 FAU Master Account Set: Budget Pool - Expense</v>
      </c>
      <c r="G353" s="70">
        <v>1500</v>
      </c>
      <c r="H353" s="70">
        <v>0</v>
      </c>
      <c r="I353" s="70">
        <v>1500</v>
      </c>
      <c r="J353" s="70">
        <v>226.25</v>
      </c>
      <c r="K353" s="70">
        <v>0</v>
      </c>
      <c r="L353" s="70">
        <v>0</v>
      </c>
      <c r="M353" s="70">
        <v>226.25</v>
      </c>
      <c r="N353" s="70">
        <v>1273.75</v>
      </c>
      <c r="O353" s="70">
        <v>0.84916700000000001</v>
      </c>
      <c r="P353" s="63">
        <v>2024</v>
      </c>
      <c r="Q353" s="65"/>
      <c r="R353" s="66"/>
    </row>
    <row r="354" spans="1:18" hidden="1" x14ac:dyDescent="0.25">
      <c r="A354" s="64" t="s">
        <v>66</v>
      </c>
      <c r="B354" s="64" t="s">
        <v>461</v>
      </c>
      <c r="C354" s="64" t="s">
        <v>118</v>
      </c>
      <c r="D354" s="64" t="s">
        <v>117</v>
      </c>
      <c r="E354" s="64" t="s">
        <v>120</v>
      </c>
      <c r="F354" s="62" t="str">
        <f t="shared" si="6"/>
        <v>TAG001330 FAU Master Account Set: Budget Pool - INTRA-Fund Transfers Out</v>
      </c>
      <c r="G354" s="70">
        <v>3686.09</v>
      </c>
      <c r="H354" s="70">
        <v>0</v>
      </c>
      <c r="I354" s="70">
        <v>3686.09</v>
      </c>
      <c r="J354" s="70">
        <v>31785.84</v>
      </c>
      <c r="K354" s="70">
        <v>0</v>
      </c>
      <c r="L354" s="70">
        <v>0</v>
      </c>
      <c r="M354" s="70">
        <v>31785.84</v>
      </c>
      <c r="N354" s="70">
        <v>-28099.75</v>
      </c>
      <c r="O354" s="70">
        <v>-7.6231910000000003</v>
      </c>
      <c r="P354" s="63">
        <v>2024</v>
      </c>
      <c r="Q354" s="65"/>
      <c r="R354" s="66"/>
    </row>
    <row r="355" spans="1:18" hidden="1" x14ac:dyDescent="0.25">
      <c r="A355" s="64" t="s">
        <v>66</v>
      </c>
      <c r="B355" s="64" t="s">
        <v>461</v>
      </c>
      <c r="C355" s="64" t="s">
        <v>118</v>
      </c>
      <c r="D355" s="64" t="s">
        <v>117</v>
      </c>
      <c r="E355" s="64" t="s">
        <v>116</v>
      </c>
      <c r="F355" s="62" t="str">
        <f t="shared" si="6"/>
        <v>TAG001330 FAU Master Account Set: Budget Pool - OPS</v>
      </c>
      <c r="G355" s="70">
        <v>130146</v>
      </c>
      <c r="H355" s="70">
        <v>0</v>
      </c>
      <c r="I355" s="70">
        <v>130146</v>
      </c>
      <c r="J355" s="70">
        <v>95655.75</v>
      </c>
      <c r="K355" s="70">
        <v>0</v>
      </c>
      <c r="L355" s="70">
        <v>0</v>
      </c>
      <c r="M355" s="70">
        <v>95655.75</v>
      </c>
      <c r="N355" s="70">
        <v>34490.25</v>
      </c>
      <c r="O355" s="70">
        <v>0.26501200000000003</v>
      </c>
      <c r="P355" s="63">
        <v>2024</v>
      </c>
      <c r="Q355" s="65"/>
      <c r="R355" s="66"/>
    </row>
    <row r="356" spans="1:18" hidden="1" x14ac:dyDescent="0.25">
      <c r="A356" s="64" t="s">
        <v>67</v>
      </c>
      <c r="B356" s="64" t="s">
        <v>460</v>
      </c>
      <c r="C356" s="64" t="s">
        <v>118</v>
      </c>
      <c r="D356" s="64" t="s">
        <v>117</v>
      </c>
      <c r="E356" s="64" t="s">
        <v>121</v>
      </c>
      <c r="F356" s="62" t="str">
        <f t="shared" si="6"/>
        <v>TAG001331 FAU Master Account Set: Budget Pool - Expense</v>
      </c>
      <c r="G356" s="70">
        <v>8000</v>
      </c>
      <c r="H356" s="70">
        <v>0</v>
      </c>
      <c r="I356" s="70">
        <v>8000</v>
      </c>
      <c r="J356" s="70">
        <v>7118.69</v>
      </c>
      <c r="K356" s="70">
        <v>0</v>
      </c>
      <c r="L356" s="70">
        <v>0</v>
      </c>
      <c r="M356" s="70">
        <v>7118.69</v>
      </c>
      <c r="N356" s="70">
        <v>881.31</v>
      </c>
      <c r="O356" s="70">
        <v>0.110164</v>
      </c>
      <c r="P356" s="63">
        <v>2024</v>
      </c>
      <c r="Q356" s="65"/>
      <c r="R356" s="66"/>
    </row>
    <row r="357" spans="1:18" hidden="1" x14ac:dyDescent="0.25">
      <c r="A357" s="64" t="s">
        <v>67</v>
      </c>
      <c r="B357" s="64" t="s">
        <v>460</v>
      </c>
      <c r="C357" s="64" t="s">
        <v>118</v>
      </c>
      <c r="D357" s="64" t="s">
        <v>117</v>
      </c>
      <c r="E357" s="64" t="s">
        <v>120</v>
      </c>
      <c r="F357" s="62" t="str">
        <f t="shared" si="6"/>
        <v>TAG001331 FAU Master Account Set: Budget Pool - INTRA-Fund Transfers Out</v>
      </c>
      <c r="G357" s="70">
        <v>224</v>
      </c>
      <c r="H357" s="70">
        <v>0</v>
      </c>
      <c r="I357" s="70">
        <v>224</v>
      </c>
      <c r="J357" s="70">
        <v>199.33</v>
      </c>
      <c r="K357" s="70">
        <v>0</v>
      </c>
      <c r="L357" s="70">
        <v>0</v>
      </c>
      <c r="M357" s="70">
        <v>199.33</v>
      </c>
      <c r="N357" s="70">
        <v>24.67</v>
      </c>
      <c r="O357" s="70">
        <v>0.110134</v>
      </c>
      <c r="P357" s="63">
        <v>2024</v>
      </c>
      <c r="Q357" s="65"/>
      <c r="R357" s="66"/>
    </row>
    <row r="358" spans="1:18" hidden="1" x14ac:dyDescent="0.25">
      <c r="A358" s="64" t="s">
        <v>68</v>
      </c>
      <c r="B358" s="64" t="s">
        <v>459</v>
      </c>
      <c r="C358" s="64" t="s">
        <v>118</v>
      </c>
      <c r="D358" s="64" t="s">
        <v>117</v>
      </c>
      <c r="E358" s="64" t="s">
        <v>121</v>
      </c>
      <c r="F358" s="62" t="str">
        <f t="shared" si="6"/>
        <v>TAG001332 FAU Master Account Set: Budget Pool - Expense</v>
      </c>
      <c r="G358" s="70">
        <v>23000</v>
      </c>
      <c r="H358" s="70">
        <v>0</v>
      </c>
      <c r="I358" s="70">
        <v>23000</v>
      </c>
      <c r="J358" s="70">
        <v>11395.73</v>
      </c>
      <c r="K358" s="70">
        <v>0</v>
      </c>
      <c r="L358" s="70">
        <v>0</v>
      </c>
      <c r="M358" s="70">
        <v>11395.73</v>
      </c>
      <c r="N358" s="70">
        <v>11604.27</v>
      </c>
      <c r="O358" s="70">
        <v>0.50453300000000001</v>
      </c>
      <c r="P358" s="63">
        <v>2024</v>
      </c>
      <c r="Q358" s="65"/>
      <c r="R358" s="66"/>
    </row>
    <row r="359" spans="1:18" hidden="1" x14ac:dyDescent="0.25">
      <c r="A359" s="64" t="s">
        <v>68</v>
      </c>
      <c r="B359" s="64" t="s">
        <v>459</v>
      </c>
      <c r="C359" s="64" t="s">
        <v>118</v>
      </c>
      <c r="D359" s="64" t="s">
        <v>117</v>
      </c>
      <c r="E359" s="64" t="s">
        <v>120</v>
      </c>
      <c r="F359" s="62" t="str">
        <f t="shared" si="6"/>
        <v>TAG001332 FAU Master Account Set: Budget Pool - INTRA-Fund Transfers Out</v>
      </c>
      <c r="G359" s="70">
        <v>2707.04</v>
      </c>
      <c r="H359" s="70">
        <v>0</v>
      </c>
      <c r="I359" s="70">
        <v>2707.04</v>
      </c>
      <c r="J359" s="70">
        <v>22708.7</v>
      </c>
      <c r="K359" s="70">
        <v>0</v>
      </c>
      <c r="L359" s="70">
        <v>0</v>
      </c>
      <c r="M359" s="70">
        <v>22708.7</v>
      </c>
      <c r="N359" s="70">
        <v>-20001.66</v>
      </c>
      <c r="O359" s="70">
        <v>-7.388757</v>
      </c>
      <c r="P359" s="63">
        <v>2024</v>
      </c>
      <c r="Q359" s="65"/>
      <c r="R359" s="66"/>
    </row>
    <row r="360" spans="1:18" hidden="1" x14ac:dyDescent="0.25">
      <c r="A360" s="64" t="s">
        <v>68</v>
      </c>
      <c r="B360" s="64" t="s">
        <v>459</v>
      </c>
      <c r="C360" s="64" t="s">
        <v>118</v>
      </c>
      <c r="D360" s="64" t="s">
        <v>117</v>
      </c>
      <c r="E360" s="64" t="s">
        <v>116</v>
      </c>
      <c r="F360" s="62" t="str">
        <f t="shared" si="6"/>
        <v>TAG001332 FAU Master Account Set: Budget Pool - OPS</v>
      </c>
      <c r="G360" s="70">
        <v>73680</v>
      </c>
      <c r="H360" s="70">
        <v>0</v>
      </c>
      <c r="I360" s="70">
        <v>73680</v>
      </c>
      <c r="J360" s="70">
        <v>46724.95</v>
      </c>
      <c r="K360" s="70">
        <v>0</v>
      </c>
      <c r="L360" s="70">
        <v>0</v>
      </c>
      <c r="M360" s="70">
        <v>46724.95</v>
      </c>
      <c r="N360" s="70">
        <v>26955.05</v>
      </c>
      <c r="O360" s="70">
        <v>0.36583900000000003</v>
      </c>
      <c r="P360" s="63">
        <v>2024</v>
      </c>
      <c r="Q360" s="65"/>
      <c r="R360" s="66"/>
    </row>
    <row r="361" spans="1:18" hidden="1" x14ac:dyDescent="0.25">
      <c r="A361" s="64" t="s">
        <v>85</v>
      </c>
      <c r="B361" s="64" t="s">
        <v>458</v>
      </c>
      <c r="C361" s="64" t="s">
        <v>118</v>
      </c>
      <c r="D361" s="64" t="s">
        <v>117</v>
      </c>
      <c r="E361" s="64" t="s">
        <v>121</v>
      </c>
      <c r="F361" s="62" t="str">
        <f t="shared" si="6"/>
        <v>TAG001333 FAU Master Account Set: Budget Pool - Expense</v>
      </c>
      <c r="G361" s="70">
        <v>2300</v>
      </c>
      <c r="H361" s="70">
        <v>0</v>
      </c>
      <c r="I361" s="70">
        <v>2300</v>
      </c>
      <c r="J361" s="70">
        <v>106.94</v>
      </c>
      <c r="K361" s="70">
        <v>0</v>
      </c>
      <c r="L361" s="70">
        <v>0</v>
      </c>
      <c r="M361" s="70">
        <v>106.94</v>
      </c>
      <c r="N361" s="70">
        <v>2193.06</v>
      </c>
      <c r="O361" s="70">
        <v>0.95350400000000002</v>
      </c>
      <c r="P361" s="63">
        <v>2024</v>
      </c>
      <c r="Q361" s="65"/>
      <c r="R361" s="66"/>
    </row>
    <row r="362" spans="1:18" hidden="1" x14ac:dyDescent="0.25">
      <c r="A362" s="64" t="s">
        <v>85</v>
      </c>
      <c r="B362" s="64" t="s">
        <v>458</v>
      </c>
      <c r="C362" s="64" t="s">
        <v>118</v>
      </c>
      <c r="D362" s="64" t="s">
        <v>117</v>
      </c>
      <c r="E362" s="64" t="s">
        <v>120</v>
      </c>
      <c r="F362" s="62" t="str">
        <f t="shared" si="6"/>
        <v>TAG001333 FAU Master Account Set: Budget Pool - INTRA-Fund Transfers Out</v>
      </c>
      <c r="G362" s="70">
        <v>64.400000000000006</v>
      </c>
      <c r="H362" s="70">
        <v>0</v>
      </c>
      <c r="I362" s="70">
        <v>64.400000000000006</v>
      </c>
      <c r="J362" s="70">
        <v>2.99</v>
      </c>
      <c r="K362" s="70">
        <v>0</v>
      </c>
      <c r="L362" s="70">
        <v>0</v>
      </c>
      <c r="M362" s="70">
        <v>2.99</v>
      </c>
      <c r="N362" s="70">
        <v>61.41</v>
      </c>
      <c r="O362" s="70">
        <v>0.95357099999999995</v>
      </c>
      <c r="P362" s="63">
        <v>2024</v>
      </c>
      <c r="Q362" s="65"/>
      <c r="R362" s="66"/>
    </row>
    <row r="363" spans="1:18" hidden="1" x14ac:dyDescent="0.25">
      <c r="A363" s="64" t="s">
        <v>69</v>
      </c>
      <c r="B363" s="64" t="s">
        <v>457</v>
      </c>
      <c r="C363" s="64" t="s">
        <v>118</v>
      </c>
      <c r="D363" s="64" t="s">
        <v>117</v>
      </c>
      <c r="E363" s="64" t="s">
        <v>121</v>
      </c>
      <c r="F363" s="62" t="str">
        <f t="shared" si="6"/>
        <v>TAG001334 FAU Master Account Set: Budget Pool - Expense</v>
      </c>
      <c r="G363" s="70">
        <v>25000</v>
      </c>
      <c r="H363" s="70">
        <v>0</v>
      </c>
      <c r="I363" s="70">
        <v>25000</v>
      </c>
      <c r="J363" s="70">
        <v>21159.81</v>
      </c>
      <c r="K363" s="70">
        <v>0</v>
      </c>
      <c r="L363" s="70">
        <v>0</v>
      </c>
      <c r="M363" s="70">
        <v>21159.81</v>
      </c>
      <c r="N363" s="70">
        <v>3840.19</v>
      </c>
      <c r="O363" s="70">
        <v>0.15360799999999999</v>
      </c>
      <c r="P363" s="63">
        <v>2024</v>
      </c>
      <c r="Q363" s="65"/>
      <c r="R363" s="66"/>
    </row>
    <row r="364" spans="1:18" hidden="1" x14ac:dyDescent="0.25">
      <c r="A364" s="64" t="s">
        <v>69</v>
      </c>
      <c r="B364" s="64" t="s">
        <v>457</v>
      </c>
      <c r="C364" s="64" t="s">
        <v>118</v>
      </c>
      <c r="D364" s="64" t="s">
        <v>117</v>
      </c>
      <c r="E364" s="64" t="s">
        <v>120</v>
      </c>
      <c r="F364" s="62" t="str">
        <f t="shared" si="6"/>
        <v>TAG001334 FAU Master Account Set: Budget Pool - INTRA-Fund Transfers Out</v>
      </c>
      <c r="G364" s="70">
        <v>700</v>
      </c>
      <c r="H364" s="70">
        <v>0</v>
      </c>
      <c r="I364" s="70">
        <v>700</v>
      </c>
      <c r="J364" s="70">
        <v>592.46</v>
      </c>
      <c r="K364" s="70">
        <v>0</v>
      </c>
      <c r="L364" s="70">
        <v>0</v>
      </c>
      <c r="M364" s="70">
        <v>592.46</v>
      </c>
      <c r="N364" s="70">
        <v>107.54</v>
      </c>
      <c r="O364" s="70">
        <v>0.15362899999999999</v>
      </c>
      <c r="P364" s="63">
        <v>2024</v>
      </c>
      <c r="Q364" s="65"/>
      <c r="R364" s="66"/>
    </row>
    <row r="365" spans="1:18" hidden="1" x14ac:dyDescent="0.25">
      <c r="A365" s="64" t="s">
        <v>70</v>
      </c>
      <c r="B365" s="64" t="s">
        <v>456</v>
      </c>
      <c r="C365" s="64" t="s">
        <v>118</v>
      </c>
      <c r="D365" s="64" t="s">
        <v>117</v>
      </c>
      <c r="E365" s="64" t="s">
        <v>121</v>
      </c>
      <c r="F365" s="62" t="str">
        <f t="shared" si="6"/>
        <v>TAG001336 FAU Master Account Set: Budget Pool - Expense</v>
      </c>
      <c r="G365" s="70">
        <v>149202</v>
      </c>
      <c r="H365" s="70">
        <v>0</v>
      </c>
      <c r="I365" s="70">
        <v>149202</v>
      </c>
      <c r="J365" s="70">
        <v>95953.919999999998</v>
      </c>
      <c r="K365" s="70">
        <v>0</v>
      </c>
      <c r="L365" s="70">
        <v>0</v>
      </c>
      <c r="M365" s="70">
        <v>95953.919999999998</v>
      </c>
      <c r="N365" s="70">
        <v>53248.08</v>
      </c>
      <c r="O365" s="70">
        <v>0.35688599999999998</v>
      </c>
      <c r="P365" s="63">
        <v>2024</v>
      </c>
      <c r="Q365" s="65"/>
      <c r="R365" s="66"/>
    </row>
    <row r="366" spans="1:18" hidden="1" x14ac:dyDescent="0.25">
      <c r="A366" s="64" t="s">
        <v>70</v>
      </c>
      <c r="B366" s="64" t="s">
        <v>456</v>
      </c>
      <c r="C366" s="64" t="s">
        <v>118</v>
      </c>
      <c r="D366" s="64" t="s">
        <v>117</v>
      </c>
      <c r="E366" s="64" t="s">
        <v>120</v>
      </c>
      <c r="F366" s="62" t="str">
        <f t="shared" si="6"/>
        <v>TAG001336 FAU Master Account Set: Budget Pool - INTRA-Fund Transfers Out</v>
      </c>
      <c r="G366" s="70">
        <v>4177.66</v>
      </c>
      <c r="H366" s="70">
        <v>0</v>
      </c>
      <c r="I366" s="70">
        <v>4177.66</v>
      </c>
      <c r="J366" s="70">
        <v>2686.72</v>
      </c>
      <c r="K366" s="70">
        <v>0</v>
      </c>
      <c r="L366" s="70">
        <v>0</v>
      </c>
      <c r="M366" s="70">
        <v>2686.72</v>
      </c>
      <c r="N366" s="70">
        <v>1490.94</v>
      </c>
      <c r="O366" s="70">
        <v>0.35688300000000001</v>
      </c>
      <c r="P366" s="63">
        <v>2024</v>
      </c>
      <c r="Q366" s="65"/>
      <c r="R366" s="66"/>
    </row>
    <row r="367" spans="1:18" hidden="1" x14ac:dyDescent="0.25">
      <c r="A367" s="64" t="s">
        <v>86</v>
      </c>
      <c r="B367" s="64" t="s">
        <v>455</v>
      </c>
      <c r="C367" s="64" t="s">
        <v>118</v>
      </c>
      <c r="D367" s="64" t="s">
        <v>117</v>
      </c>
      <c r="E367" s="64" t="s">
        <v>121</v>
      </c>
      <c r="F367" s="62" t="str">
        <f t="shared" si="6"/>
        <v>TAG001337 FAU Master Account Set: Budget Pool - Expense</v>
      </c>
      <c r="G367" s="70">
        <v>3159</v>
      </c>
      <c r="H367" s="70">
        <v>0</v>
      </c>
      <c r="I367" s="70">
        <v>3159</v>
      </c>
      <c r="J367" s="70">
        <v>350</v>
      </c>
      <c r="K367" s="70">
        <v>0</v>
      </c>
      <c r="L367" s="70">
        <v>0</v>
      </c>
      <c r="M367" s="70">
        <v>350</v>
      </c>
      <c r="N367" s="70">
        <v>2809</v>
      </c>
      <c r="O367" s="70">
        <v>0.88920500000000002</v>
      </c>
      <c r="P367" s="63">
        <v>2024</v>
      </c>
      <c r="Q367" s="65"/>
      <c r="R367" s="66"/>
    </row>
    <row r="368" spans="1:18" hidden="1" x14ac:dyDescent="0.25">
      <c r="A368" s="64" t="s">
        <v>86</v>
      </c>
      <c r="B368" s="64" t="s">
        <v>455</v>
      </c>
      <c r="C368" s="64" t="s">
        <v>118</v>
      </c>
      <c r="D368" s="64" t="s">
        <v>117</v>
      </c>
      <c r="E368" s="64" t="s">
        <v>120</v>
      </c>
      <c r="F368" s="62" t="str">
        <f t="shared" si="6"/>
        <v>TAG001337 FAU Master Account Set: Budget Pool - INTRA-Fund Transfers Out</v>
      </c>
      <c r="G368" s="70">
        <v>88.45</v>
      </c>
      <c r="H368" s="70">
        <v>0</v>
      </c>
      <c r="I368" s="70">
        <v>88.45</v>
      </c>
      <c r="J368" s="70">
        <v>9.8000000000000007</v>
      </c>
      <c r="K368" s="70">
        <v>0</v>
      </c>
      <c r="L368" s="70">
        <v>0</v>
      </c>
      <c r="M368" s="70">
        <v>9.8000000000000007</v>
      </c>
      <c r="N368" s="70">
        <v>78.650000000000006</v>
      </c>
      <c r="O368" s="70">
        <v>0.88920500000000002</v>
      </c>
      <c r="P368" s="63">
        <v>2024</v>
      </c>
      <c r="Q368" s="65"/>
      <c r="R368" s="66"/>
    </row>
    <row r="369" spans="1:18" hidden="1" x14ac:dyDescent="0.25">
      <c r="A369" s="64" t="s">
        <v>71</v>
      </c>
      <c r="B369" s="64" t="s">
        <v>454</v>
      </c>
      <c r="C369" s="64" t="s">
        <v>118</v>
      </c>
      <c r="D369" s="64" t="s">
        <v>117</v>
      </c>
      <c r="E369" s="64" t="s">
        <v>121</v>
      </c>
      <c r="F369" s="62" t="str">
        <f t="shared" si="6"/>
        <v>TAG001339 FAU Master Account Set: Budget Pool - Expense</v>
      </c>
      <c r="G369" s="70">
        <v>54769</v>
      </c>
      <c r="H369" s="70">
        <v>0</v>
      </c>
      <c r="I369" s="70">
        <v>54769</v>
      </c>
      <c r="J369" s="70">
        <v>30145.11</v>
      </c>
      <c r="K369" s="70">
        <v>0</v>
      </c>
      <c r="L369" s="70">
        <v>0</v>
      </c>
      <c r="M369" s="70">
        <v>30145.11</v>
      </c>
      <c r="N369" s="70">
        <v>24623.89</v>
      </c>
      <c r="O369" s="70">
        <v>0.44959500000000002</v>
      </c>
      <c r="P369" s="63">
        <v>2024</v>
      </c>
      <c r="Q369" s="65"/>
      <c r="R369" s="66"/>
    </row>
    <row r="370" spans="1:18" hidden="1" x14ac:dyDescent="0.25">
      <c r="A370" s="64" t="s">
        <v>71</v>
      </c>
      <c r="B370" s="64" t="s">
        <v>454</v>
      </c>
      <c r="C370" s="64" t="s">
        <v>118</v>
      </c>
      <c r="D370" s="64" t="s">
        <v>117</v>
      </c>
      <c r="E370" s="64" t="s">
        <v>123</v>
      </c>
      <c r="F370" s="62" t="str">
        <f t="shared" si="6"/>
        <v>TAG001339 FAU Master Account Set: Budget Pool - INTER-Fund Transfers Out</v>
      </c>
      <c r="G370" s="70">
        <v>0</v>
      </c>
      <c r="H370" s="70">
        <v>0</v>
      </c>
      <c r="I370" s="70">
        <v>0</v>
      </c>
      <c r="J370" s="70">
        <v>22000</v>
      </c>
      <c r="K370" s="70">
        <v>0</v>
      </c>
      <c r="L370" s="70">
        <v>0</v>
      </c>
      <c r="M370" s="70">
        <v>22000</v>
      </c>
      <c r="N370" s="70">
        <v>-22000</v>
      </c>
      <c r="O370" s="70">
        <v>0</v>
      </c>
      <c r="P370" s="63">
        <v>2024</v>
      </c>
      <c r="Q370" s="65"/>
      <c r="R370" s="66"/>
    </row>
    <row r="371" spans="1:18" hidden="1" x14ac:dyDescent="0.25">
      <c r="A371" s="64" t="s">
        <v>71</v>
      </c>
      <c r="B371" s="64" t="s">
        <v>454</v>
      </c>
      <c r="C371" s="64" t="s">
        <v>118</v>
      </c>
      <c r="D371" s="64" t="s">
        <v>117</v>
      </c>
      <c r="E371" s="64" t="s">
        <v>120</v>
      </c>
      <c r="F371" s="62" t="str">
        <f t="shared" si="6"/>
        <v>TAG001339 FAU Master Account Set: Budget Pool - INTRA-Fund Transfers Out</v>
      </c>
      <c r="G371" s="70">
        <v>1533.53</v>
      </c>
      <c r="H371" s="70">
        <v>0</v>
      </c>
      <c r="I371" s="70">
        <v>1533.53</v>
      </c>
      <c r="J371" s="70">
        <v>844.06</v>
      </c>
      <c r="K371" s="70">
        <v>0</v>
      </c>
      <c r="L371" s="70">
        <v>0</v>
      </c>
      <c r="M371" s="70">
        <v>844.06</v>
      </c>
      <c r="N371" s="70">
        <v>689.47</v>
      </c>
      <c r="O371" s="70">
        <v>0.44959700000000002</v>
      </c>
      <c r="P371" s="63">
        <v>2024</v>
      </c>
      <c r="Q371" s="65"/>
      <c r="R371" s="66"/>
    </row>
    <row r="372" spans="1:18" hidden="1" x14ac:dyDescent="0.25">
      <c r="A372" s="64" t="s">
        <v>72</v>
      </c>
      <c r="B372" s="64" t="s">
        <v>453</v>
      </c>
      <c r="C372" s="64" t="s">
        <v>118</v>
      </c>
      <c r="D372" s="64" t="s">
        <v>117</v>
      </c>
      <c r="E372" s="64" t="s">
        <v>121</v>
      </c>
      <c r="F372" s="62" t="str">
        <f t="shared" si="6"/>
        <v>TAG001341 FAU Master Account Set: Budget Pool - Expense</v>
      </c>
      <c r="G372" s="70">
        <v>18000</v>
      </c>
      <c r="H372" s="70">
        <v>0</v>
      </c>
      <c r="I372" s="70">
        <v>18000</v>
      </c>
      <c r="J372" s="70">
        <v>12255.61</v>
      </c>
      <c r="K372" s="70">
        <v>0</v>
      </c>
      <c r="L372" s="70">
        <v>0</v>
      </c>
      <c r="M372" s="70">
        <v>12255.61</v>
      </c>
      <c r="N372" s="70">
        <v>5744.39</v>
      </c>
      <c r="O372" s="70">
        <v>0.319133</v>
      </c>
      <c r="P372" s="63">
        <v>2024</v>
      </c>
      <c r="Q372" s="65"/>
      <c r="R372" s="66"/>
    </row>
    <row r="373" spans="1:18" hidden="1" x14ac:dyDescent="0.25">
      <c r="A373" s="64" t="s">
        <v>72</v>
      </c>
      <c r="B373" s="64" t="s">
        <v>453</v>
      </c>
      <c r="C373" s="64" t="s">
        <v>118</v>
      </c>
      <c r="D373" s="64" t="s">
        <v>117</v>
      </c>
      <c r="E373" s="64" t="s">
        <v>120</v>
      </c>
      <c r="F373" s="62" t="str">
        <f t="shared" si="6"/>
        <v>TAG001341 FAU Master Account Set: Budget Pool - INTRA-Fund Transfers Out</v>
      </c>
      <c r="G373" s="70">
        <v>705.6</v>
      </c>
      <c r="H373" s="70">
        <v>0</v>
      </c>
      <c r="I373" s="70">
        <v>705.6</v>
      </c>
      <c r="J373" s="70">
        <v>4218.08</v>
      </c>
      <c r="K373" s="70">
        <v>0</v>
      </c>
      <c r="L373" s="70">
        <v>0</v>
      </c>
      <c r="M373" s="70">
        <v>4218.08</v>
      </c>
      <c r="N373" s="70">
        <v>-3512.48</v>
      </c>
      <c r="O373" s="70">
        <v>-4.9780049999999996</v>
      </c>
      <c r="P373" s="63">
        <v>2024</v>
      </c>
      <c r="Q373" s="65"/>
      <c r="R373" s="66"/>
    </row>
    <row r="374" spans="1:18" hidden="1" x14ac:dyDescent="0.25">
      <c r="A374" s="64" t="s">
        <v>72</v>
      </c>
      <c r="B374" s="64" t="s">
        <v>453</v>
      </c>
      <c r="C374" s="64" t="s">
        <v>118</v>
      </c>
      <c r="D374" s="64" t="s">
        <v>117</v>
      </c>
      <c r="E374" s="64" t="s">
        <v>116</v>
      </c>
      <c r="F374" s="62" t="str">
        <f t="shared" si="6"/>
        <v>TAG001341 FAU Master Account Set: Budget Pool - OPS</v>
      </c>
      <c r="G374" s="70">
        <v>7200</v>
      </c>
      <c r="H374" s="70">
        <v>0</v>
      </c>
      <c r="I374" s="70">
        <v>7200</v>
      </c>
      <c r="J374" s="70">
        <v>1863</v>
      </c>
      <c r="K374" s="70">
        <v>0</v>
      </c>
      <c r="L374" s="70">
        <v>0</v>
      </c>
      <c r="M374" s="70">
        <v>1863</v>
      </c>
      <c r="N374" s="70">
        <v>5337</v>
      </c>
      <c r="O374" s="70">
        <v>0.74124999999999996</v>
      </c>
      <c r="P374" s="63">
        <v>2024</v>
      </c>
      <c r="Q374" s="65"/>
      <c r="R374" s="66"/>
    </row>
    <row r="375" spans="1:18" hidden="1" x14ac:dyDescent="0.25">
      <c r="A375" s="64" t="s">
        <v>73</v>
      </c>
      <c r="B375" s="64" t="s">
        <v>452</v>
      </c>
      <c r="C375" s="64" t="s">
        <v>118</v>
      </c>
      <c r="D375" s="64" t="s">
        <v>117</v>
      </c>
      <c r="E375" s="64" t="s">
        <v>121</v>
      </c>
      <c r="F375" s="62" t="str">
        <f t="shared" si="6"/>
        <v>TAG001342 FAU Master Account Set: Budget Pool - Expense</v>
      </c>
      <c r="G375" s="70">
        <v>52000</v>
      </c>
      <c r="H375" s="70">
        <v>0</v>
      </c>
      <c r="I375" s="70">
        <v>52000</v>
      </c>
      <c r="J375" s="70">
        <v>50913.83</v>
      </c>
      <c r="K375" s="70">
        <v>0</v>
      </c>
      <c r="L375" s="70">
        <v>0</v>
      </c>
      <c r="M375" s="70">
        <v>50913.83</v>
      </c>
      <c r="N375" s="70">
        <v>1086.17</v>
      </c>
      <c r="O375" s="70">
        <v>2.0888E-2</v>
      </c>
      <c r="P375" s="63">
        <v>2024</v>
      </c>
      <c r="Q375" s="65"/>
      <c r="R375" s="66"/>
    </row>
    <row r="376" spans="1:18" hidden="1" x14ac:dyDescent="0.25">
      <c r="A376" s="64" t="s">
        <v>73</v>
      </c>
      <c r="B376" s="64" t="s">
        <v>452</v>
      </c>
      <c r="C376" s="64" t="s">
        <v>118</v>
      </c>
      <c r="D376" s="64" t="s">
        <v>117</v>
      </c>
      <c r="E376" s="64" t="s">
        <v>120</v>
      </c>
      <c r="F376" s="62" t="str">
        <f t="shared" si="6"/>
        <v>TAG001342 FAU Master Account Set: Budget Pool - INTRA-Fund Transfers Out</v>
      </c>
      <c r="G376" s="70">
        <v>2094.4</v>
      </c>
      <c r="H376" s="70">
        <v>0</v>
      </c>
      <c r="I376" s="70">
        <v>2094.4</v>
      </c>
      <c r="J376" s="70">
        <v>9009.93</v>
      </c>
      <c r="K376" s="70">
        <v>0</v>
      </c>
      <c r="L376" s="70">
        <v>0</v>
      </c>
      <c r="M376" s="70">
        <v>9009.93</v>
      </c>
      <c r="N376" s="70">
        <v>-6915.53</v>
      </c>
      <c r="O376" s="70">
        <v>-3.3019150000000002</v>
      </c>
      <c r="P376" s="63">
        <v>2024</v>
      </c>
      <c r="Q376" s="65"/>
      <c r="R376" s="66"/>
    </row>
    <row r="377" spans="1:18" hidden="1" x14ac:dyDescent="0.25">
      <c r="A377" s="64" t="s">
        <v>73</v>
      </c>
      <c r="B377" s="64" t="s">
        <v>452</v>
      </c>
      <c r="C377" s="64" t="s">
        <v>118</v>
      </c>
      <c r="D377" s="64" t="s">
        <v>117</v>
      </c>
      <c r="E377" s="64" t="s">
        <v>116</v>
      </c>
      <c r="F377" s="62" t="str">
        <f t="shared" si="6"/>
        <v>TAG001342 FAU Master Account Set: Budget Pool - OPS</v>
      </c>
      <c r="G377" s="70">
        <v>22800</v>
      </c>
      <c r="H377" s="70">
        <v>0</v>
      </c>
      <c r="I377" s="70">
        <v>22800</v>
      </c>
      <c r="J377" s="70">
        <v>12843</v>
      </c>
      <c r="K377" s="70">
        <v>0</v>
      </c>
      <c r="L377" s="70">
        <v>0</v>
      </c>
      <c r="M377" s="70">
        <v>12843</v>
      </c>
      <c r="N377" s="70">
        <v>9957</v>
      </c>
      <c r="O377" s="70">
        <v>0.43671100000000002</v>
      </c>
      <c r="P377" s="63">
        <v>2024</v>
      </c>
      <c r="Q377" s="65"/>
      <c r="R377" s="66"/>
    </row>
    <row r="378" spans="1:18" hidden="1" x14ac:dyDescent="0.25">
      <c r="A378" s="64" t="s">
        <v>87</v>
      </c>
      <c r="B378" s="64" t="s">
        <v>451</v>
      </c>
      <c r="C378" s="64" t="s">
        <v>118</v>
      </c>
      <c r="D378" s="64" t="s">
        <v>117</v>
      </c>
      <c r="E378" s="64" t="s">
        <v>121</v>
      </c>
      <c r="F378" s="62" t="str">
        <f t="shared" si="6"/>
        <v>TAG001343 FAU Master Account Set: Budget Pool - Expense</v>
      </c>
      <c r="G378" s="70">
        <v>28680</v>
      </c>
      <c r="H378" s="70">
        <v>0</v>
      </c>
      <c r="I378" s="70">
        <v>28680</v>
      </c>
      <c r="J378" s="70">
        <v>27279.11</v>
      </c>
      <c r="K378" s="70">
        <v>0</v>
      </c>
      <c r="L378" s="70">
        <v>0</v>
      </c>
      <c r="M378" s="70">
        <v>27279.11</v>
      </c>
      <c r="N378" s="70">
        <v>1400.89</v>
      </c>
      <c r="O378" s="70">
        <v>4.8846000000000001E-2</v>
      </c>
      <c r="P378" s="63">
        <v>2024</v>
      </c>
      <c r="Q378" s="65"/>
      <c r="R378" s="66"/>
    </row>
    <row r="379" spans="1:18" hidden="1" x14ac:dyDescent="0.25">
      <c r="A379" s="64" t="s">
        <v>87</v>
      </c>
      <c r="B379" s="64" t="s">
        <v>451</v>
      </c>
      <c r="C379" s="64" t="s">
        <v>118</v>
      </c>
      <c r="D379" s="64" t="s">
        <v>117</v>
      </c>
      <c r="E379" s="64" t="s">
        <v>120</v>
      </c>
      <c r="F379" s="62" t="str">
        <f t="shared" si="6"/>
        <v>TAG001343 FAU Master Account Set: Budget Pool - INTRA-Fund Transfers Out</v>
      </c>
      <c r="G379" s="70">
        <v>803.04</v>
      </c>
      <c r="H379" s="70">
        <v>0</v>
      </c>
      <c r="I379" s="70">
        <v>803.04</v>
      </c>
      <c r="J379" s="70">
        <v>763.81</v>
      </c>
      <c r="K379" s="70">
        <v>0</v>
      </c>
      <c r="L379" s="70">
        <v>0</v>
      </c>
      <c r="M379" s="70">
        <v>763.81</v>
      </c>
      <c r="N379" s="70">
        <v>39.229999999999997</v>
      </c>
      <c r="O379" s="70">
        <v>4.8852E-2</v>
      </c>
      <c r="P379" s="63">
        <v>2024</v>
      </c>
      <c r="Q379" s="65"/>
      <c r="R379" s="66"/>
    </row>
    <row r="380" spans="1:18" hidden="1" x14ac:dyDescent="0.25">
      <c r="A380" s="64" t="s">
        <v>96</v>
      </c>
      <c r="B380" s="64" t="s">
        <v>450</v>
      </c>
      <c r="C380" s="64" t="s">
        <v>118</v>
      </c>
      <c r="D380" s="64" t="s">
        <v>117</v>
      </c>
      <c r="E380" s="64" t="s">
        <v>121</v>
      </c>
      <c r="F380" s="62" t="str">
        <f t="shared" si="6"/>
        <v>TAG001344 FAU Master Account Set: Budget Pool - Expense</v>
      </c>
      <c r="G380" s="70">
        <v>6714</v>
      </c>
      <c r="H380" s="70">
        <v>-360</v>
      </c>
      <c r="I380" s="70">
        <v>6354</v>
      </c>
      <c r="J380" s="70">
        <v>3623.9</v>
      </c>
      <c r="K380" s="70">
        <v>0</v>
      </c>
      <c r="L380" s="70">
        <v>0</v>
      </c>
      <c r="M380" s="70">
        <v>3623.9</v>
      </c>
      <c r="N380" s="70">
        <v>2730.1</v>
      </c>
      <c r="O380" s="70">
        <v>0.42966599999999999</v>
      </c>
      <c r="P380" s="63">
        <v>2024</v>
      </c>
      <c r="Q380" s="65"/>
      <c r="R380" s="66"/>
    </row>
    <row r="381" spans="1:18" hidden="1" x14ac:dyDescent="0.25">
      <c r="A381" s="64" t="s">
        <v>96</v>
      </c>
      <c r="B381" s="64" t="s">
        <v>450</v>
      </c>
      <c r="C381" s="64" t="s">
        <v>118</v>
      </c>
      <c r="D381" s="64" t="s">
        <v>117</v>
      </c>
      <c r="E381" s="64" t="s">
        <v>120</v>
      </c>
      <c r="F381" s="62" t="str">
        <f t="shared" si="6"/>
        <v>TAG001344 FAU Master Account Set: Budget Pool - INTRA-Fund Transfers Out</v>
      </c>
      <c r="G381" s="70">
        <v>1883.48</v>
      </c>
      <c r="H381" s="70">
        <v>0</v>
      </c>
      <c r="I381" s="70">
        <v>1883.48</v>
      </c>
      <c r="J381" s="70">
        <v>11341.79</v>
      </c>
      <c r="K381" s="70">
        <v>0</v>
      </c>
      <c r="L381" s="70">
        <v>0</v>
      </c>
      <c r="M381" s="70">
        <v>11341.79</v>
      </c>
      <c r="N381" s="70">
        <v>-9458.31</v>
      </c>
      <c r="O381" s="70">
        <v>-5.0217330000000002</v>
      </c>
      <c r="P381" s="63">
        <v>2024</v>
      </c>
      <c r="Q381" s="65"/>
      <c r="R381" s="66"/>
    </row>
    <row r="382" spans="1:18" hidden="1" x14ac:dyDescent="0.25">
      <c r="A382" s="64" t="s">
        <v>96</v>
      </c>
      <c r="B382" s="64" t="s">
        <v>450</v>
      </c>
      <c r="C382" s="64" t="s">
        <v>118</v>
      </c>
      <c r="D382" s="64" t="s">
        <v>117</v>
      </c>
      <c r="E382" s="64" t="s">
        <v>116</v>
      </c>
      <c r="F382" s="62" t="str">
        <f t="shared" si="6"/>
        <v>TAG001344 FAU Master Account Set: Budget Pool - OPS</v>
      </c>
      <c r="G382" s="70">
        <v>60553</v>
      </c>
      <c r="H382" s="70">
        <v>0</v>
      </c>
      <c r="I382" s="70">
        <v>60553</v>
      </c>
      <c r="J382" s="70">
        <v>46189.760000000002</v>
      </c>
      <c r="K382" s="70">
        <v>0</v>
      </c>
      <c r="L382" s="70">
        <v>0</v>
      </c>
      <c r="M382" s="70">
        <v>46189.760000000002</v>
      </c>
      <c r="N382" s="70">
        <v>14363.24</v>
      </c>
      <c r="O382" s="70">
        <v>0.237201</v>
      </c>
      <c r="P382" s="63">
        <v>2024</v>
      </c>
      <c r="Q382" s="65"/>
      <c r="R382" s="66"/>
    </row>
    <row r="383" spans="1:18" hidden="1" x14ac:dyDescent="0.25">
      <c r="A383" s="64" t="s">
        <v>74</v>
      </c>
      <c r="B383" s="64" t="s">
        <v>449</v>
      </c>
      <c r="C383" s="64" t="s">
        <v>118</v>
      </c>
      <c r="D383" s="64" t="s">
        <v>117</v>
      </c>
      <c r="E383" s="64" t="s">
        <v>121</v>
      </c>
      <c r="F383" s="62" t="str">
        <f t="shared" si="6"/>
        <v>TAG001345 FAU Master Account Set: Budget Pool - Expense</v>
      </c>
      <c r="G383" s="70">
        <v>13000</v>
      </c>
      <c r="H383" s="70">
        <v>360</v>
      </c>
      <c r="I383" s="70">
        <v>13360</v>
      </c>
      <c r="J383" s="70">
        <v>12874.74</v>
      </c>
      <c r="K383" s="70">
        <v>0</v>
      </c>
      <c r="L383" s="70">
        <v>0</v>
      </c>
      <c r="M383" s="70">
        <v>12874.74</v>
      </c>
      <c r="N383" s="70">
        <v>485.26</v>
      </c>
      <c r="O383" s="70">
        <v>3.6322E-2</v>
      </c>
      <c r="P383" s="63">
        <v>2024</v>
      </c>
      <c r="Q383" s="65"/>
      <c r="R383" s="66"/>
    </row>
    <row r="384" spans="1:18" hidden="1" x14ac:dyDescent="0.25">
      <c r="A384" s="64" t="s">
        <v>74</v>
      </c>
      <c r="B384" s="64" t="s">
        <v>449</v>
      </c>
      <c r="C384" s="64" t="s">
        <v>118</v>
      </c>
      <c r="D384" s="64" t="s">
        <v>117</v>
      </c>
      <c r="E384" s="64" t="s">
        <v>120</v>
      </c>
      <c r="F384" s="62" t="str">
        <f t="shared" si="6"/>
        <v>TAG001345 FAU Master Account Set: Budget Pool - INTRA-Fund Transfers Out</v>
      </c>
      <c r="G384" s="70">
        <v>364</v>
      </c>
      <c r="H384" s="70">
        <v>0</v>
      </c>
      <c r="I384" s="70">
        <v>364</v>
      </c>
      <c r="J384" s="70">
        <v>360.48</v>
      </c>
      <c r="K384" s="70">
        <v>0</v>
      </c>
      <c r="L384" s="70">
        <v>0</v>
      </c>
      <c r="M384" s="70">
        <v>360.48</v>
      </c>
      <c r="N384" s="70">
        <v>3.52</v>
      </c>
      <c r="O384" s="70">
        <v>9.6699999999999998E-3</v>
      </c>
      <c r="P384" s="63">
        <v>2024</v>
      </c>
      <c r="Q384" s="65"/>
      <c r="R384" s="66"/>
    </row>
    <row r="385" spans="1:18" hidden="1" x14ac:dyDescent="0.25">
      <c r="A385" s="64" t="s">
        <v>223</v>
      </c>
      <c r="B385" s="64" t="s">
        <v>448</v>
      </c>
      <c r="C385" s="64" t="s">
        <v>740</v>
      </c>
      <c r="D385" s="64" t="s">
        <v>117</v>
      </c>
      <c r="E385" s="64" t="s">
        <v>121</v>
      </c>
      <c r="F385" s="62" t="str">
        <f t="shared" si="6"/>
        <v>TAG001347 FAU Master Account Set: Budget Pool - Expense</v>
      </c>
      <c r="G385" s="70">
        <v>0</v>
      </c>
      <c r="H385" s="70">
        <v>848040</v>
      </c>
      <c r="I385" s="70">
        <v>848040</v>
      </c>
      <c r="J385" s="70">
        <v>0</v>
      </c>
      <c r="K385" s="70">
        <v>0</v>
      </c>
      <c r="L385" s="70">
        <v>0</v>
      </c>
      <c r="M385" s="70">
        <v>0</v>
      </c>
      <c r="N385" s="70">
        <v>848040</v>
      </c>
      <c r="O385" s="70">
        <v>1</v>
      </c>
      <c r="P385" s="63">
        <v>2024</v>
      </c>
      <c r="Q385" s="65"/>
      <c r="R385" s="66"/>
    </row>
    <row r="386" spans="1:18" hidden="1" x14ac:dyDescent="0.25">
      <c r="A386" s="64" t="s">
        <v>223</v>
      </c>
      <c r="B386" s="64" t="s">
        <v>448</v>
      </c>
      <c r="C386" s="64" t="s">
        <v>118</v>
      </c>
      <c r="D386" s="64" t="s">
        <v>117</v>
      </c>
      <c r="E386" s="64" t="s">
        <v>121</v>
      </c>
      <c r="F386" s="62" t="str">
        <f t="shared" si="6"/>
        <v>TAG001347 FAU Master Account Set: Budget Pool - Expense</v>
      </c>
      <c r="G386" s="70">
        <v>1580000</v>
      </c>
      <c r="H386" s="70">
        <v>-848040</v>
      </c>
      <c r="I386" s="70">
        <v>731960</v>
      </c>
      <c r="J386" s="70">
        <v>775012.55</v>
      </c>
      <c r="K386" s="70">
        <v>0</v>
      </c>
      <c r="L386" s="70">
        <v>0</v>
      </c>
      <c r="M386" s="70">
        <v>775012.55</v>
      </c>
      <c r="N386" s="70">
        <v>-43052.55</v>
      </c>
      <c r="O386" s="70">
        <v>-5.8818000000000002E-2</v>
      </c>
      <c r="P386" s="63">
        <v>2024</v>
      </c>
      <c r="Q386" s="65"/>
      <c r="R386" s="66"/>
    </row>
    <row r="387" spans="1:18" hidden="1" x14ac:dyDescent="0.25">
      <c r="A387" s="64" t="s">
        <v>223</v>
      </c>
      <c r="B387" s="64" t="s">
        <v>448</v>
      </c>
      <c r="C387" s="64" t="s">
        <v>118</v>
      </c>
      <c r="D387" s="64" t="s">
        <v>117</v>
      </c>
      <c r="E387" s="64" t="s">
        <v>120</v>
      </c>
      <c r="F387" s="62" t="str">
        <f t="shared" ref="F387:F450" si="7">_xlfn.CONCAT(A387," ",E387)</f>
        <v>TAG001347 FAU Master Account Set: Budget Pool - INTRA-Fund Transfers Out</v>
      </c>
      <c r="G387" s="70">
        <v>71921</v>
      </c>
      <c r="H387" s="70">
        <v>0</v>
      </c>
      <c r="I387" s="70">
        <v>71921</v>
      </c>
      <c r="J387" s="70">
        <v>23641.78</v>
      </c>
      <c r="K387" s="70">
        <v>0</v>
      </c>
      <c r="L387" s="70">
        <v>0</v>
      </c>
      <c r="M387" s="70">
        <v>23641.78</v>
      </c>
      <c r="N387" s="70">
        <v>48279.22</v>
      </c>
      <c r="O387" s="70">
        <v>0.67128100000000002</v>
      </c>
      <c r="P387" s="63">
        <v>2024</v>
      </c>
      <c r="Q387" s="65"/>
      <c r="R387" s="66"/>
    </row>
    <row r="388" spans="1:18" hidden="1" x14ac:dyDescent="0.25">
      <c r="A388" s="64" t="s">
        <v>223</v>
      </c>
      <c r="B388" s="64" t="s">
        <v>448</v>
      </c>
      <c r="C388" s="64" t="s">
        <v>118</v>
      </c>
      <c r="D388" s="64" t="s">
        <v>117</v>
      </c>
      <c r="E388" s="64" t="s">
        <v>802</v>
      </c>
      <c r="F388" s="62" t="str">
        <f t="shared" si="7"/>
        <v>TAG001347 FAU Master Account Set: Budget Pool - Revenue</v>
      </c>
      <c r="G388" s="70">
        <v>-9752044</v>
      </c>
      <c r="H388" s="70">
        <v>0</v>
      </c>
      <c r="I388" s="70">
        <v>-9752044</v>
      </c>
      <c r="J388" s="70">
        <v>-9893518.4399999995</v>
      </c>
      <c r="K388" s="70">
        <v>0</v>
      </c>
      <c r="L388" s="70">
        <v>0</v>
      </c>
      <c r="M388" s="70">
        <v>-9893518.4399999995</v>
      </c>
      <c r="N388" s="70">
        <v>141474.44</v>
      </c>
      <c r="O388" s="70">
        <v>-1.4507000000000001E-2</v>
      </c>
      <c r="P388" s="63">
        <v>2024</v>
      </c>
      <c r="Q388" s="65"/>
      <c r="R388" s="66"/>
    </row>
    <row r="389" spans="1:18" hidden="1" x14ac:dyDescent="0.25">
      <c r="A389" s="64" t="s">
        <v>803</v>
      </c>
      <c r="B389" s="64" t="s">
        <v>804</v>
      </c>
      <c r="C389" s="64" t="s">
        <v>118</v>
      </c>
      <c r="D389" s="64" t="s">
        <v>117</v>
      </c>
      <c r="E389" s="64" t="s">
        <v>125</v>
      </c>
      <c r="F389" s="62" t="str">
        <f t="shared" si="7"/>
        <v>TAG001473 FAU Master Account Set: Budget Pool - Salaries &amp; Benefits (AMP, SP, Faculty)</v>
      </c>
      <c r="G389" s="70">
        <v>0</v>
      </c>
      <c r="H389" s="70">
        <v>0</v>
      </c>
      <c r="I389" s="70">
        <v>0</v>
      </c>
      <c r="J389" s="70">
        <v>0</v>
      </c>
      <c r="K389" s="70">
        <v>0</v>
      </c>
      <c r="L389" s="70">
        <v>0</v>
      </c>
      <c r="M389" s="70">
        <v>0</v>
      </c>
      <c r="N389" s="70">
        <v>0</v>
      </c>
      <c r="O389" s="70">
        <v>0</v>
      </c>
      <c r="P389" s="63">
        <v>2024</v>
      </c>
      <c r="Q389" s="65"/>
      <c r="R389" s="66"/>
    </row>
    <row r="390" spans="1:18" hidden="1" x14ac:dyDescent="0.25">
      <c r="A390" s="64" t="s">
        <v>34</v>
      </c>
      <c r="B390" s="64" t="s">
        <v>447</v>
      </c>
      <c r="C390" s="64" t="s">
        <v>118</v>
      </c>
      <c r="D390" s="64" t="s">
        <v>117</v>
      </c>
      <c r="E390" s="64" t="s">
        <v>121</v>
      </c>
      <c r="F390" s="62" t="str">
        <f t="shared" si="7"/>
        <v>TAG001488 FAU Master Account Set: Budget Pool - Expense</v>
      </c>
      <c r="G390" s="70">
        <v>60000</v>
      </c>
      <c r="H390" s="70">
        <v>0</v>
      </c>
      <c r="I390" s="70">
        <v>60000</v>
      </c>
      <c r="J390" s="70">
        <v>31694.06</v>
      </c>
      <c r="K390" s="70">
        <v>0</v>
      </c>
      <c r="L390" s="70">
        <v>0</v>
      </c>
      <c r="M390" s="70">
        <v>31694.06</v>
      </c>
      <c r="N390" s="70">
        <v>28305.94</v>
      </c>
      <c r="O390" s="70">
        <v>0.47176600000000002</v>
      </c>
      <c r="P390" s="63">
        <v>2024</v>
      </c>
      <c r="Q390" s="65"/>
      <c r="R390" s="66"/>
    </row>
    <row r="391" spans="1:18" hidden="1" x14ac:dyDescent="0.25">
      <c r="A391" s="64" t="s">
        <v>34</v>
      </c>
      <c r="B391" s="64" t="s">
        <v>447</v>
      </c>
      <c r="C391" s="64" t="s">
        <v>118</v>
      </c>
      <c r="D391" s="64" t="s">
        <v>117</v>
      </c>
      <c r="E391" s="64" t="s">
        <v>120</v>
      </c>
      <c r="F391" s="62" t="str">
        <f t="shared" si="7"/>
        <v>TAG001488 FAU Master Account Set: Budget Pool - INTRA-Fund Transfers Out</v>
      </c>
      <c r="G391" s="70">
        <v>1680</v>
      </c>
      <c r="H391" s="70">
        <v>0</v>
      </c>
      <c r="I391" s="70">
        <v>1680</v>
      </c>
      <c r="J391" s="70">
        <v>887.44</v>
      </c>
      <c r="K391" s="70">
        <v>0</v>
      </c>
      <c r="L391" s="70">
        <v>0</v>
      </c>
      <c r="M391" s="70">
        <v>887.44</v>
      </c>
      <c r="N391" s="70">
        <v>792.56</v>
      </c>
      <c r="O391" s="70">
        <v>0.47176200000000001</v>
      </c>
      <c r="P391" s="63">
        <v>2024</v>
      </c>
      <c r="Q391" s="65"/>
      <c r="R391" s="66"/>
    </row>
    <row r="392" spans="1:18" hidden="1" x14ac:dyDescent="0.25">
      <c r="A392" s="64" t="s">
        <v>35</v>
      </c>
      <c r="B392" s="64" t="s">
        <v>446</v>
      </c>
      <c r="C392" s="64" t="s">
        <v>118</v>
      </c>
      <c r="D392" s="64" t="s">
        <v>117</v>
      </c>
      <c r="E392" s="64" t="s">
        <v>121</v>
      </c>
      <c r="F392" s="62" t="str">
        <f t="shared" si="7"/>
        <v>TAG001489 FAU Master Account Set: Budget Pool - Expense</v>
      </c>
      <c r="G392" s="70">
        <v>431000</v>
      </c>
      <c r="H392" s="70">
        <v>0</v>
      </c>
      <c r="I392" s="70">
        <v>431000</v>
      </c>
      <c r="J392" s="70">
        <v>375288.36</v>
      </c>
      <c r="K392" s="70">
        <v>0</v>
      </c>
      <c r="L392" s="70">
        <v>0</v>
      </c>
      <c r="M392" s="70">
        <v>375288.36</v>
      </c>
      <c r="N392" s="70">
        <v>55711.64</v>
      </c>
      <c r="O392" s="70">
        <v>0.12926099999999999</v>
      </c>
      <c r="P392" s="63">
        <v>2024</v>
      </c>
      <c r="Q392" s="65"/>
      <c r="R392" s="66"/>
    </row>
    <row r="393" spans="1:18" hidden="1" x14ac:dyDescent="0.25">
      <c r="A393" s="64" t="s">
        <v>35</v>
      </c>
      <c r="B393" s="64" t="s">
        <v>446</v>
      </c>
      <c r="C393" s="64" t="s">
        <v>118</v>
      </c>
      <c r="D393" s="64" t="s">
        <v>117</v>
      </c>
      <c r="E393" s="64" t="s">
        <v>120</v>
      </c>
      <c r="F393" s="62" t="str">
        <f t="shared" si="7"/>
        <v>TAG001489 FAU Master Account Set: Budget Pool - INTRA-Fund Transfers Out</v>
      </c>
      <c r="G393" s="70">
        <v>15247.12</v>
      </c>
      <c r="H393" s="70">
        <v>0</v>
      </c>
      <c r="I393" s="70">
        <v>15247.12</v>
      </c>
      <c r="J393" s="70">
        <v>40439.760000000002</v>
      </c>
      <c r="K393" s="70">
        <v>0</v>
      </c>
      <c r="L393" s="70">
        <v>0</v>
      </c>
      <c r="M393" s="70">
        <v>40439.760000000002</v>
      </c>
      <c r="N393" s="70">
        <v>-25192.639999999999</v>
      </c>
      <c r="O393" s="70">
        <v>-1.652288</v>
      </c>
      <c r="P393" s="63">
        <v>2024</v>
      </c>
      <c r="Q393" s="65"/>
      <c r="R393" s="66"/>
    </row>
    <row r="394" spans="1:18" hidden="1" x14ac:dyDescent="0.25">
      <c r="A394" s="64" t="s">
        <v>35</v>
      </c>
      <c r="B394" s="64" t="s">
        <v>446</v>
      </c>
      <c r="C394" s="64" t="s">
        <v>118</v>
      </c>
      <c r="D394" s="64" t="s">
        <v>117</v>
      </c>
      <c r="E394" s="64" t="s">
        <v>116</v>
      </c>
      <c r="F394" s="62" t="str">
        <f t="shared" si="7"/>
        <v>TAG001489 FAU Master Account Set: Budget Pool - OPS</v>
      </c>
      <c r="G394" s="70">
        <v>113540</v>
      </c>
      <c r="H394" s="70">
        <v>0</v>
      </c>
      <c r="I394" s="70">
        <v>113540</v>
      </c>
      <c r="J394" s="70">
        <v>75936</v>
      </c>
      <c r="K394" s="70">
        <v>0</v>
      </c>
      <c r="L394" s="70">
        <v>0</v>
      </c>
      <c r="M394" s="70">
        <v>75936</v>
      </c>
      <c r="N394" s="70">
        <v>37604</v>
      </c>
      <c r="O394" s="70">
        <v>0.33119599999999999</v>
      </c>
      <c r="P394" s="63">
        <v>2024</v>
      </c>
      <c r="Q394" s="65"/>
      <c r="R394" s="66"/>
    </row>
    <row r="395" spans="1:18" hidden="1" x14ac:dyDescent="0.25">
      <c r="A395" s="64" t="s">
        <v>75</v>
      </c>
      <c r="B395" s="64" t="s">
        <v>445</v>
      </c>
      <c r="C395" s="64" t="s">
        <v>118</v>
      </c>
      <c r="D395" s="64" t="s">
        <v>117</v>
      </c>
      <c r="E395" s="64" t="s">
        <v>121</v>
      </c>
      <c r="F395" s="62" t="str">
        <f t="shared" si="7"/>
        <v>TAG001490 FAU Master Account Set: Budget Pool - Expense</v>
      </c>
      <c r="G395" s="70">
        <v>20500</v>
      </c>
      <c r="H395" s="70">
        <v>0</v>
      </c>
      <c r="I395" s="70">
        <v>20500</v>
      </c>
      <c r="J395" s="70">
        <v>16004.35</v>
      </c>
      <c r="K395" s="70">
        <v>0</v>
      </c>
      <c r="L395" s="70">
        <v>0</v>
      </c>
      <c r="M395" s="70">
        <v>16004.35</v>
      </c>
      <c r="N395" s="70">
        <v>4495.6499999999996</v>
      </c>
      <c r="O395" s="70">
        <v>0.21929999999999999</v>
      </c>
      <c r="P395" s="63">
        <v>2024</v>
      </c>
      <c r="Q395" s="65"/>
      <c r="R395" s="66"/>
    </row>
    <row r="396" spans="1:18" hidden="1" x14ac:dyDescent="0.25">
      <c r="A396" s="64" t="s">
        <v>75</v>
      </c>
      <c r="B396" s="64" t="s">
        <v>445</v>
      </c>
      <c r="C396" s="64" t="s">
        <v>118</v>
      </c>
      <c r="D396" s="64" t="s">
        <v>117</v>
      </c>
      <c r="E396" s="64" t="s">
        <v>120</v>
      </c>
      <c r="F396" s="62" t="str">
        <f t="shared" si="7"/>
        <v>TAG001490 FAU Master Account Set: Budget Pool - INTRA-Fund Transfers Out</v>
      </c>
      <c r="G396" s="70">
        <v>1047.76</v>
      </c>
      <c r="H396" s="70">
        <v>0</v>
      </c>
      <c r="I396" s="70">
        <v>1047.76</v>
      </c>
      <c r="J396" s="70">
        <v>1790.56</v>
      </c>
      <c r="K396" s="70">
        <v>0</v>
      </c>
      <c r="L396" s="70">
        <v>0</v>
      </c>
      <c r="M396" s="70">
        <v>1790.56</v>
      </c>
      <c r="N396" s="70">
        <v>-742.8</v>
      </c>
      <c r="O396" s="70">
        <v>-0.70894100000000004</v>
      </c>
      <c r="P396" s="63">
        <v>2024</v>
      </c>
      <c r="Q396" s="65"/>
      <c r="R396" s="66"/>
    </row>
    <row r="397" spans="1:18" hidden="1" x14ac:dyDescent="0.25">
      <c r="A397" s="64" t="s">
        <v>75</v>
      </c>
      <c r="B397" s="64" t="s">
        <v>445</v>
      </c>
      <c r="C397" s="64" t="s">
        <v>118</v>
      </c>
      <c r="D397" s="64" t="s">
        <v>117</v>
      </c>
      <c r="E397" s="64" t="s">
        <v>116</v>
      </c>
      <c r="F397" s="62" t="str">
        <f t="shared" si="7"/>
        <v>TAG001490 FAU Master Account Set: Budget Pool - OPS</v>
      </c>
      <c r="G397" s="70">
        <v>16920</v>
      </c>
      <c r="H397" s="70">
        <v>0</v>
      </c>
      <c r="I397" s="70">
        <v>16920</v>
      </c>
      <c r="J397" s="70">
        <v>14964</v>
      </c>
      <c r="K397" s="70">
        <v>0</v>
      </c>
      <c r="L397" s="70">
        <v>0</v>
      </c>
      <c r="M397" s="70">
        <v>14964</v>
      </c>
      <c r="N397" s="70">
        <v>1956</v>
      </c>
      <c r="O397" s="70">
        <v>0.115603</v>
      </c>
      <c r="P397" s="63">
        <v>2024</v>
      </c>
      <c r="Q397" s="65"/>
      <c r="R397" s="66"/>
    </row>
    <row r="398" spans="1:18" hidden="1" x14ac:dyDescent="0.25">
      <c r="A398" s="64" t="s">
        <v>75</v>
      </c>
      <c r="B398" s="64" t="s">
        <v>445</v>
      </c>
      <c r="C398" s="64" t="s">
        <v>118</v>
      </c>
      <c r="D398" s="64" t="s">
        <v>117</v>
      </c>
      <c r="E398" s="64" t="s">
        <v>125</v>
      </c>
      <c r="F398" s="62" t="str">
        <f t="shared" si="7"/>
        <v>TAG001490 FAU Master Account Set: Budget Pool - Salaries &amp; Benefits (AMP, SP, Faculty)</v>
      </c>
      <c r="G398" s="70">
        <v>0</v>
      </c>
      <c r="H398" s="70">
        <v>0</v>
      </c>
      <c r="I398" s="70">
        <v>0</v>
      </c>
      <c r="J398" s="70">
        <v>-1090.6300000000001</v>
      </c>
      <c r="K398" s="70">
        <v>0</v>
      </c>
      <c r="L398" s="70">
        <v>0</v>
      </c>
      <c r="M398" s="70">
        <v>-1090.6300000000001</v>
      </c>
      <c r="N398" s="70">
        <v>1090.6300000000001</v>
      </c>
      <c r="O398" s="70">
        <v>0</v>
      </c>
      <c r="P398" s="63">
        <v>2024</v>
      </c>
      <c r="Q398" s="65"/>
      <c r="R398" s="66"/>
    </row>
    <row r="399" spans="1:18" hidden="1" x14ac:dyDescent="0.25">
      <c r="A399" s="64" t="s">
        <v>36</v>
      </c>
      <c r="B399" s="64" t="s">
        <v>13</v>
      </c>
      <c r="C399" s="64" t="s">
        <v>118</v>
      </c>
      <c r="D399" s="64" t="s">
        <v>117</v>
      </c>
      <c r="E399" s="64" t="s">
        <v>121</v>
      </c>
      <c r="F399" s="62" t="str">
        <f t="shared" si="7"/>
        <v>TAG001492 FAU Master Account Set: Budget Pool - Expense</v>
      </c>
      <c r="G399" s="70">
        <v>5722</v>
      </c>
      <c r="H399" s="70">
        <v>5000</v>
      </c>
      <c r="I399" s="70">
        <v>10722</v>
      </c>
      <c r="J399" s="70">
        <v>8411.02</v>
      </c>
      <c r="K399" s="70">
        <v>0</v>
      </c>
      <c r="L399" s="70">
        <v>0</v>
      </c>
      <c r="M399" s="70">
        <v>8411.02</v>
      </c>
      <c r="N399" s="70">
        <v>2310.98</v>
      </c>
      <c r="O399" s="70">
        <v>0.21553600000000001</v>
      </c>
      <c r="P399" s="63">
        <v>2024</v>
      </c>
      <c r="Q399" s="65"/>
      <c r="R399" s="66"/>
    </row>
    <row r="400" spans="1:18" hidden="1" x14ac:dyDescent="0.25">
      <c r="A400" s="64" t="s">
        <v>36</v>
      </c>
      <c r="B400" s="64" t="s">
        <v>13</v>
      </c>
      <c r="C400" s="64" t="s">
        <v>118</v>
      </c>
      <c r="D400" s="64" t="s">
        <v>117</v>
      </c>
      <c r="E400" s="64" t="s">
        <v>120</v>
      </c>
      <c r="F400" s="62" t="str">
        <f t="shared" si="7"/>
        <v>TAG001492 FAU Master Account Set: Budget Pool - INTRA-Fund Transfers Out</v>
      </c>
      <c r="G400" s="70">
        <v>6605.45</v>
      </c>
      <c r="H400" s="70">
        <v>0</v>
      </c>
      <c r="I400" s="70">
        <v>6605.45</v>
      </c>
      <c r="J400" s="70">
        <v>5985.16</v>
      </c>
      <c r="K400" s="70">
        <v>0</v>
      </c>
      <c r="L400" s="70">
        <v>0</v>
      </c>
      <c r="M400" s="70">
        <v>5985.16</v>
      </c>
      <c r="N400" s="70">
        <v>620.29</v>
      </c>
      <c r="O400" s="70">
        <v>9.3906000000000003E-2</v>
      </c>
      <c r="P400" s="63">
        <v>2024</v>
      </c>
      <c r="Q400" s="65"/>
      <c r="R400" s="66"/>
    </row>
    <row r="401" spans="1:18" hidden="1" x14ac:dyDescent="0.25">
      <c r="A401" s="64" t="s">
        <v>36</v>
      </c>
      <c r="B401" s="64" t="s">
        <v>13</v>
      </c>
      <c r="C401" s="64" t="s">
        <v>118</v>
      </c>
      <c r="D401" s="64" t="s">
        <v>117</v>
      </c>
      <c r="E401" s="64" t="s">
        <v>125</v>
      </c>
      <c r="F401" s="62" t="str">
        <f t="shared" si="7"/>
        <v>TAG001492 FAU Master Account Set: Budget Pool - Salaries &amp; Benefits (AMP, SP, Faculty)</v>
      </c>
      <c r="G401" s="70">
        <v>230187.01</v>
      </c>
      <c r="H401" s="70">
        <v>-5000</v>
      </c>
      <c r="I401" s="70">
        <v>225187.01</v>
      </c>
      <c r="J401" s="70">
        <v>205345.06</v>
      </c>
      <c r="K401" s="70">
        <v>0</v>
      </c>
      <c r="L401" s="70">
        <v>0</v>
      </c>
      <c r="M401" s="70">
        <v>205345.06</v>
      </c>
      <c r="N401" s="70">
        <v>19841.95</v>
      </c>
      <c r="O401" s="70">
        <v>8.8112999999999997E-2</v>
      </c>
      <c r="P401" s="63">
        <v>2024</v>
      </c>
      <c r="Q401" s="65"/>
      <c r="R401" s="66"/>
    </row>
    <row r="402" spans="1:18" hidden="1" x14ac:dyDescent="0.25">
      <c r="A402" s="64" t="s">
        <v>37</v>
      </c>
      <c r="B402" s="64" t="s">
        <v>805</v>
      </c>
      <c r="C402" s="64" t="s">
        <v>118</v>
      </c>
      <c r="D402" s="64" t="s">
        <v>117</v>
      </c>
      <c r="E402" s="64" t="s">
        <v>121</v>
      </c>
      <c r="F402" s="62" t="str">
        <f t="shared" si="7"/>
        <v>TAG001493 FAU Master Account Set: Budget Pool - Expense</v>
      </c>
      <c r="G402" s="70">
        <v>33375</v>
      </c>
      <c r="H402" s="70">
        <v>0</v>
      </c>
      <c r="I402" s="70">
        <v>33375</v>
      </c>
      <c r="J402" s="70">
        <v>26920.34</v>
      </c>
      <c r="K402" s="70">
        <v>0</v>
      </c>
      <c r="L402" s="70">
        <v>0</v>
      </c>
      <c r="M402" s="70">
        <v>26920.34</v>
      </c>
      <c r="N402" s="70">
        <v>6454.66</v>
      </c>
      <c r="O402" s="70">
        <v>0.19339799999999999</v>
      </c>
      <c r="P402" s="63">
        <v>2024</v>
      </c>
      <c r="Q402" s="65"/>
      <c r="R402" s="66"/>
    </row>
    <row r="403" spans="1:18" hidden="1" x14ac:dyDescent="0.25">
      <c r="A403" s="64" t="s">
        <v>37</v>
      </c>
      <c r="B403" s="64" t="s">
        <v>805</v>
      </c>
      <c r="C403" s="64" t="s">
        <v>118</v>
      </c>
      <c r="D403" s="64" t="s">
        <v>117</v>
      </c>
      <c r="E403" s="64" t="s">
        <v>120</v>
      </c>
      <c r="F403" s="62" t="str">
        <f t="shared" si="7"/>
        <v>TAG001493 FAU Master Account Set: Budget Pool - INTRA-Fund Transfers Out</v>
      </c>
      <c r="G403" s="70">
        <v>1418.34</v>
      </c>
      <c r="H403" s="70">
        <v>0</v>
      </c>
      <c r="I403" s="70">
        <v>1418.34</v>
      </c>
      <c r="J403" s="70">
        <v>2367.9</v>
      </c>
      <c r="K403" s="70">
        <v>0</v>
      </c>
      <c r="L403" s="70">
        <v>0</v>
      </c>
      <c r="M403" s="70">
        <v>2367.9</v>
      </c>
      <c r="N403" s="70">
        <v>-949.56</v>
      </c>
      <c r="O403" s="70">
        <v>-0.66948700000000005</v>
      </c>
      <c r="P403" s="63">
        <v>2024</v>
      </c>
      <c r="Q403" s="65"/>
      <c r="R403" s="66"/>
    </row>
    <row r="404" spans="1:18" hidden="1" x14ac:dyDescent="0.25">
      <c r="A404" s="64" t="s">
        <v>37</v>
      </c>
      <c r="B404" s="64" t="s">
        <v>805</v>
      </c>
      <c r="C404" s="64" t="s">
        <v>118</v>
      </c>
      <c r="D404" s="64" t="s">
        <v>117</v>
      </c>
      <c r="E404" s="64" t="s">
        <v>116</v>
      </c>
      <c r="F404" s="62" t="str">
        <f t="shared" si="7"/>
        <v>TAG001493 FAU Master Account Set: Budget Pool - OPS</v>
      </c>
      <c r="G404" s="70">
        <v>17280</v>
      </c>
      <c r="H404" s="70">
        <v>0</v>
      </c>
      <c r="I404" s="70">
        <v>17280</v>
      </c>
      <c r="J404" s="70">
        <v>14094</v>
      </c>
      <c r="K404" s="70">
        <v>0</v>
      </c>
      <c r="L404" s="70">
        <v>0</v>
      </c>
      <c r="M404" s="70">
        <v>14094</v>
      </c>
      <c r="N404" s="70">
        <v>3186</v>
      </c>
      <c r="O404" s="70">
        <v>0.18437500000000001</v>
      </c>
      <c r="P404" s="63">
        <v>2024</v>
      </c>
      <c r="Q404" s="65"/>
      <c r="R404" s="66"/>
    </row>
    <row r="405" spans="1:18" hidden="1" x14ac:dyDescent="0.25">
      <c r="A405" s="64" t="s">
        <v>38</v>
      </c>
      <c r="B405" s="64" t="s">
        <v>444</v>
      </c>
      <c r="C405" s="64" t="s">
        <v>118</v>
      </c>
      <c r="D405" s="64" t="s">
        <v>117</v>
      </c>
      <c r="E405" s="64" t="s">
        <v>121</v>
      </c>
      <c r="F405" s="62" t="str">
        <f t="shared" si="7"/>
        <v>TAG001494 FAU Master Account Set: Budget Pool - Expense</v>
      </c>
      <c r="G405" s="70">
        <v>40000</v>
      </c>
      <c r="H405" s="70">
        <v>0</v>
      </c>
      <c r="I405" s="70">
        <v>40000</v>
      </c>
      <c r="J405" s="70">
        <v>22813.68</v>
      </c>
      <c r="K405" s="70">
        <v>0</v>
      </c>
      <c r="L405" s="70">
        <v>0</v>
      </c>
      <c r="M405" s="70">
        <v>22813.68</v>
      </c>
      <c r="N405" s="70">
        <v>17186.32</v>
      </c>
      <c r="O405" s="70">
        <v>0.42965799999999998</v>
      </c>
      <c r="P405" s="63">
        <v>2024</v>
      </c>
      <c r="Q405" s="65"/>
      <c r="R405" s="66"/>
    </row>
    <row r="406" spans="1:18" hidden="1" x14ac:dyDescent="0.25">
      <c r="A406" s="64" t="s">
        <v>38</v>
      </c>
      <c r="B406" s="64" t="s">
        <v>444</v>
      </c>
      <c r="C406" s="64" t="s">
        <v>118</v>
      </c>
      <c r="D406" s="64" t="s">
        <v>117</v>
      </c>
      <c r="E406" s="64" t="s">
        <v>120</v>
      </c>
      <c r="F406" s="62" t="str">
        <f t="shared" si="7"/>
        <v>TAG001494 FAU Master Account Set: Budget Pool - INTRA-Fund Transfers Out</v>
      </c>
      <c r="G406" s="70">
        <v>1120</v>
      </c>
      <c r="H406" s="70">
        <v>0</v>
      </c>
      <c r="I406" s="70">
        <v>1120</v>
      </c>
      <c r="J406" s="70">
        <v>638.79999999999995</v>
      </c>
      <c r="K406" s="70">
        <v>0</v>
      </c>
      <c r="L406" s="70">
        <v>0</v>
      </c>
      <c r="M406" s="70">
        <v>638.79999999999995</v>
      </c>
      <c r="N406" s="70">
        <v>481.2</v>
      </c>
      <c r="O406" s="70">
        <v>0.429643</v>
      </c>
      <c r="P406" s="63">
        <v>2024</v>
      </c>
      <c r="Q406" s="65"/>
      <c r="R406" s="66"/>
    </row>
    <row r="407" spans="1:18" hidden="1" x14ac:dyDescent="0.25">
      <c r="A407" s="64" t="s">
        <v>39</v>
      </c>
      <c r="B407" s="64" t="s">
        <v>443</v>
      </c>
      <c r="C407" s="64" t="s">
        <v>118</v>
      </c>
      <c r="D407" s="64" t="s">
        <v>117</v>
      </c>
      <c r="E407" s="64" t="s">
        <v>121</v>
      </c>
      <c r="F407" s="62" t="str">
        <f t="shared" si="7"/>
        <v>TAG001495 FAU Master Account Set: Budget Pool - Expense</v>
      </c>
      <c r="G407" s="70">
        <v>148000</v>
      </c>
      <c r="H407" s="70">
        <v>0</v>
      </c>
      <c r="I407" s="70">
        <v>148000</v>
      </c>
      <c r="J407" s="70">
        <v>116061.1</v>
      </c>
      <c r="K407" s="70">
        <v>0</v>
      </c>
      <c r="L407" s="70">
        <v>0</v>
      </c>
      <c r="M407" s="70">
        <v>116061.1</v>
      </c>
      <c r="N407" s="70">
        <v>31938.9</v>
      </c>
      <c r="O407" s="70">
        <v>0.21580299999999999</v>
      </c>
      <c r="P407" s="63">
        <v>2024</v>
      </c>
      <c r="Q407" s="65"/>
      <c r="R407" s="66"/>
    </row>
    <row r="408" spans="1:18" hidden="1" x14ac:dyDescent="0.25">
      <c r="A408" s="64" t="s">
        <v>39</v>
      </c>
      <c r="B408" s="64" t="s">
        <v>443</v>
      </c>
      <c r="C408" s="64" t="s">
        <v>118</v>
      </c>
      <c r="D408" s="64" t="s">
        <v>117</v>
      </c>
      <c r="E408" s="64" t="s">
        <v>120</v>
      </c>
      <c r="F408" s="62" t="str">
        <f t="shared" si="7"/>
        <v>TAG001495 FAU Master Account Set: Budget Pool - INTRA-Fund Transfers Out</v>
      </c>
      <c r="G408" s="70">
        <v>5358.22</v>
      </c>
      <c r="H408" s="70">
        <v>0</v>
      </c>
      <c r="I408" s="70">
        <v>5358.22</v>
      </c>
      <c r="J408" s="70">
        <v>5188.91</v>
      </c>
      <c r="K408" s="70">
        <v>0</v>
      </c>
      <c r="L408" s="70">
        <v>0</v>
      </c>
      <c r="M408" s="70">
        <v>5188.91</v>
      </c>
      <c r="N408" s="70">
        <v>169.31</v>
      </c>
      <c r="O408" s="70">
        <v>3.1598000000000001E-2</v>
      </c>
      <c r="P408" s="63">
        <v>2024</v>
      </c>
      <c r="Q408" s="65"/>
      <c r="R408" s="66"/>
    </row>
    <row r="409" spans="1:18" hidden="1" x14ac:dyDescent="0.25">
      <c r="A409" s="64" t="s">
        <v>39</v>
      </c>
      <c r="B409" s="64" t="s">
        <v>443</v>
      </c>
      <c r="C409" s="64" t="s">
        <v>118</v>
      </c>
      <c r="D409" s="64" t="s">
        <v>117</v>
      </c>
      <c r="E409" s="64" t="s">
        <v>116</v>
      </c>
      <c r="F409" s="62" t="str">
        <f t="shared" si="7"/>
        <v>TAG001495 FAU Master Account Set: Budget Pool - OPS</v>
      </c>
      <c r="G409" s="70">
        <v>43365</v>
      </c>
      <c r="H409" s="70">
        <v>0</v>
      </c>
      <c r="I409" s="70">
        <v>43365</v>
      </c>
      <c r="J409" s="70">
        <v>42619.14</v>
      </c>
      <c r="K409" s="70">
        <v>0</v>
      </c>
      <c r="L409" s="70">
        <v>0</v>
      </c>
      <c r="M409" s="70">
        <v>42619.14</v>
      </c>
      <c r="N409" s="70">
        <v>745.86</v>
      </c>
      <c r="O409" s="70">
        <v>1.72E-2</v>
      </c>
      <c r="P409" s="63">
        <v>2024</v>
      </c>
      <c r="Q409" s="65"/>
      <c r="R409" s="66"/>
    </row>
    <row r="410" spans="1:18" hidden="1" x14ac:dyDescent="0.25">
      <c r="A410" s="64" t="s">
        <v>22</v>
      </c>
      <c r="B410" s="64" t="s">
        <v>11</v>
      </c>
      <c r="C410" s="64" t="s">
        <v>118</v>
      </c>
      <c r="D410" s="64" t="s">
        <v>117</v>
      </c>
      <c r="E410" s="64" t="s">
        <v>121</v>
      </c>
      <c r="F410" s="62" t="str">
        <f t="shared" si="7"/>
        <v>TAG001496 FAU Master Account Set: Budget Pool - Expense</v>
      </c>
      <c r="G410" s="70">
        <v>140000</v>
      </c>
      <c r="H410" s="70">
        <v>0</v>
      </c>
      <c r="I410" s="70">
        <v>140000</v>
      </c>
      <c r="J410" s="70">
        <v>107838.84</v>
      </c>
      <c r="K410" s="70">
        <v>0</v>
      </c>
      <c r="L410" s="70">
        <v>0</v>
      </c>
      <c r="M410" s="70">
        <v>107838.84</v>
      </c>
      <c r="N410" s="70">
        <v>32161.16</v>
      </c>
      <c r="O410" s="70">
        <v>0.22972300000000001</v>
      </c>
      <c r="P410" s="63">
        <v>2024</v>
      </c>
      <c r="Q410" s="65"/>
      <c r="R410" s="66"/>
    </row>
    <row r="411" spans="1:18" hidden="1" x14ac:dyDescent="0.25">
      <c r="A411" s="64" t="s">
        <v>22</v>
      </c>
      <c r="B411" s="64" t="s">
        <v>11</v>
      </c>
      <c r="C411" s="64" t="s">
        <v>118</v>
      </c>
      <c r="D411" s="64" t="s">
        <v>117</v>
      </c>
      <c r="E411" s="64" t="s">
        <v>120</v>
      </c>
      <c r="F411" s="62" t="str">
        <f t="shared" si="7"/>
        <v>TAG001496 FAU Master Account Set: Budget Pool - INTRA-Fund Transfers Out</v>
      </c>
      <c r="G411" s="70">
        <v>3920</v>
      </c>
      <c r="H411" s="70">
        <v>0</v>
      </c>
      <c r="I411" s="70">
        <v>3920</v>
      </c>
      <c r="J411" s="70">
        <v>3019.49</v>
      </c>
      <c r="K411" s="70">
        <v>0</v>
      </c>
      <c r="L411" s="70">
        <v>0</v>
      </c>
      <c r="M411" s="70">
        <v>3019.49</v>
      </c>
      <c r="N411" s="70">
        <v>900.51</v>
      </c>
      <c r="O411" s="70">
        <v>0.22972200000000001</v>
      </c>
      <c r="P411" s="63">
        <v>2024</v>
      </c>
      <c r="Q411" s="65"/>
      <c r="R411" s="66"/>
    </row>
    <row r="412" spans="1:18" hidden="1" x14ac:dyDescent="0.25">
      <c r="A412" s="64" t="s">
        <v>40</v>
      </c>
      <c r="B412" s="64" t="s">
        <v>806</v>
      </c>
      <c r="C412" s="64" t="s">
        <v>118</v>
      </c>
      <c r="D412" s="64" t="s">
        <v>117</v>
      </c>
      <c r="E412" s="64" t="s">
        <v>121</v>
      </c>
      <c r="F412" s="62" t="str">
        <f t="shared" si="7"/>
        <v>TAG001498 FAU Master Account Set: Budget Pool - Expense</v>
      </c>
      <c r="G412" s="70">
        <v>12700</v>
      </c>
      <c r="H412" s="70">
        <v>-4345.2700000000004</v>
      </c>
      <c r="I412" s="70">
        <v>8354.73</v>
      </c>
      <c r="J412" s="70">
        <v>2631.68</v>
      </c>
      <c r="K412" s="70">
        <v>0</v>
      </c>
      <c r="L412" s="70">
        <v>0</v>
      </c>
      <c r="M412" s="70">
        <v>2631.68</v>
      </c>
      <c r="N412" s="70">
        <v>5723.05</v>
      </c>
      <c r="O412" s="70">
        <v>0.68500700000000003</v>
      </c>
      <c r="P412" s="63">
        <v>2024</v>
      </c>
      <c r="Q412" s="65"/>
      <c r="R412" s="66"/>
    </row>
    <row r="413" spans="1:18" hidden="1" x14ac:dyDescent="0.25">
      <c r="A413" s="64" t="s">
        <v>40</v>
      </c>
      <c r="B413" s="64" t="s">
        <v>806</v>
      </c>
      <c r="C413" s="64" t="s">
        <v>118</v>
      </c>
      <c r="D413" s="64" t="s">
        <v>117</v>
      </c>
      <c r="E413" s="64" t="s">
        <v>120</v>
      </c>
      <c r="F413" s="62" t="str">
        <f t="shared" si="7"/>
        <v>TAG001498 FAU Master Account Set: Budget Pool - INTRA-Fund Transfers Out</v>
      </c>
      <c r="G413" s="70">
        <v>2266.2399999999998</v>
      </c>
      <c r="H413" s="70">
        <v>0</v>
      </c>
      <c r="I413" s="70">
        <v>2266.2399999999998</v>
      </c>
      <c r="J413" s="70">
        <v>1834.63</v>
      </c>
      <c r="K413" s="70">
        <v>0</v>
      </c>
      <c r="L413" s="70">
        <v>0</v>
      </c>
      <c r="M413" s="70">
        <v>1834.63</v>
      </c>
      <c r="N413" s="70">
        <v>431.61</v>
      </c>
      <c r="O413" s="70">
        <v>0.19045100000000001</v>
      </c>
      <c r="P413" s="63">
        <v>2024</v>
      </c>
      <c r="Q413" s="65"/>
      <c r="R413" s="66"/>
    </row>
    <row r="414" spans="1:18" hidden="1" x14ac:dyDescent="0.25">
      <c r="A414" s="64" t="s">
        <v>40</v>
      </c>
      <c r="B414" s="64" t="s">
        <v>806</v>
      </c>
      <c r="C414" s="64" t="s">
        <v>118</v>
      </c>
      <c r="D414" s="64" t="s">
        <v>117</v>
      </c>
      <c r="E414" s="64" t="s">
        <v>125</v>
      </c>
      <c r="F414" s="62" t="str">
        <f t="shared" si="7"/>
        <v>TAG001498 FAU Master Account Set: Budget Pool - Salaries &amp; Benefits (AMP, SP, Faculty)</v>
      </c>
      <c r="G414" s="70">
        <v>68237</v>
      </c>
      <c r="H414" s="70">
        <v>4345.2700000000004</v>
      </c>
      <c r="I414" s="70">
        <v>72582.27</v>
      </c>
      <c r="J414" s="70">
        <v>62890.66</v>
      </c>
      <c r="K414" s="70">
        <v>0</v>
      </c>
      <c r="L414" s="70">
        <v>0</v>
      </c>
      <c r="M414" s="70">
        <v>62890.66</v>
      </c>
      <c r="N414" s="70">
        <v>9691.61</v>
      </c>
      <c r="O414" s="70">
        <v>0.13352600000000001</v>
      </c>
      <c r="P414" s="63">
        <v>2024</v>
      </c>
      <c r="Q414" s="65"/>
      <c r="R414" s="66"/>
    </row>
    <row r="415" spans="1:18" hidden="1" x14ac:dyDescent="0.25">
      <c r="A415" s="64" t="s">
        <v>41</v>
      </c>
      <c r="B415" s="64" t="s">
        <v>442</v>
      </c>
      <c r="C415" s="64" t="s">
        <v>118</v>
      </c>
      <c r="D415" s="64" t="s">
        <v>117</v>
      </c>
      <c r="E415" s="64" t="s">
        <v>121</v>
      </c>
      <c r="F415" s="62" t="str">
        <f t="shared" si="7"/>
        <v>TAG001499 FAU Master Account Set: Budget Pool - Expense</v>
      </c>
      <c r="G415" s="70">
        <v>13000</v>
      </c>
      <c r="H415" s="70">
        <v>0</v>
      </c>
      <c r="I415" s="70">
        <v>13000</v>
      </c>
      <c r="J415" s="70">
        <v>12498.49</v>
      </c>
      <c r="K415" s="70">
        <v>0</v>
      </c>
      <c r="L415" s="70">
        <v>0</v>
      </c>
      <c r="M415" s="70">
        <v>12498.49</v>
      </c>
      <c r="N415" s="70">
        <v>501.51</v>
      </c>
      <c r="O415" s="70">
        <v>3.8578000000000001E-2</v>
      </c>
      <c r="P415" s="63">
        <v>2024</v>
      </c>
      <c r="Q415" s="65"/>
      <c r="R415" s="66"/>
    </row>
    <row r="416" spans="1:18" hidden="1" x14ac:dyDescent="0.25">
      <c r="A416" s="64" t="s">
        <v>41</v>
      </c>
      <c r="B416" s="64" t="s">
        <v>442</v>
      </c>
      <c r="C416" s="64" t="s">
        <v>118</v>
      </c>
      <c r="D416" s="64" t="s">
        <v>117</v>
      </c>
      <c r="E416" s="64" t="s">
        <v>120</v>
      </c>
      <c r="F416" s="62" t="str">
        <f t="shared" si="7"/>
        <v>TAG001499 FAU Master Account Set: Budget Pool - INTRA-Fund Transfers Out</v>
      </c>
      <c r="G416" s="70">
        <v>364</v>
      </c>
      <c r="H416" s="70">
        <v>0</v>
      </c>
      <c r="I416" s="70">
        <v>364</v>
      </c>
      <c r="J416" s="70">
        <v>349.97</v>
      </c>
      <c r="K416" s="70">
        <v>0</v>
      </c>
      <c r="L416" s="70">
        <v>0</v>
      </c>
      <c r="M416" s="70">
        <v>349.97</v>
      </c>
      <c r="N416" s="70">
        <v>14.03</v>
      </c>
      <c r="O416" s="70">
        <v>3.8544000000000002E-2</v>
      </c>
      <c r="P416" s="63">
        <v>2024</v>
      </c>
      <c r="Q416" s="65"/>
      <c r="R416" s="66"/>
    </row>
    <row r="417" spans="1:18" hidden="1" x14ac:dyDescent="0.25">
      <c r="A417" s="64" t="s">
        <v>42</v>
      </c>
      <c r="B417" s="64" t="s">
        <v>441</v>
      </c>
      <c r="C417" s="64" t="s">
        <v>118</v>
      </c>
      <c r="D417" s="64" t="s">
        <v>117</v>
      </c>
      <c r="E417" s="64" t="s">
        <v>121</v>
      </c>
      <c r="F417" s="62" t="str">
        <f t="shared" si="7"/>
        <v>TAG001500 FAU Master Account Set: Budget Pool - Expense</v>
      </c>
      <c r="G417" s="70">
        <v>19000</v>
      </c>
      <c r="H417" s="70">
        <v>-1561.99</v>
      </c>
      <c r="I417" s="70">
        <v>17438.009999999998</v>
      </c>
      <c r="J417" s="70">
        <v>12106.18</v>
      </c>
      <c r="K417" s="70">
        <v>0</v>
      </c>
      <c r="L417" s="70">
        <v>0</v>
      </c>
      <c r="M417" s="70">
        <v>12106.18</v>
      </c>
      <c r="N417" s="70">
        <v>5331.83</v>
      </c>
      <c r="O417" s="70">
        <v>0.305759</v>
      </c>
      <c r="P417" s="63">
        <v>2024</v>
      </c>
      <c r="Q417" s="65"/>
      <c r="R417" s="66"/>
    </row>
    <row r="418" spans="1:18" hidden="1" x14ac:dyDescent="0.25">
      <c r="A418" s="64" t="s">
        <v>42</v>
      </c>
      <c r="B418" s="64" t="s">
        <v>441</v>
      </c>
      <c r="C418" s="64" t="s">
        <v>118</v>
      </c>
      <c r="D418" s="64" t="s">
        <v>117</v>
      </c>
      <c r="E418" s="64" t="s">
        <v>120</v>
      </c>
      <c r="F418" s="62" t="str">
        <f t="shared" si="7"/>
        <v>TAG001500 FAU Master Account Set: Budget Pool - INTRA-Fund Transfers Out</v>
      </c>
      <c r="G418" s="70">
        <v>4855.2299999999996</v>
      </c>
      <c r="H418" s="70">
        <v>0</v>
      </c>
      <c r="I418" s="70">
        <v>4855.2299999999996</v>
      </c>
      <c r="J418" s="70">
        <v>8567.7800000000007</v>
      </c>
      <c r="K418" s="70">
        <v>0</v>
      </c>
      <c r="L418" s="70">
        <v>0</v>
      </c>
      <c r="M418" s="70">
        <v>8567.7800000000007</v>
      </c>
      <c r="N418" s="70">
        <v>-3712.55</v>
      </c>
      <c r="O418" s="70">
        <v>-0.76465000000000005</v>
      </c>
      <c r="P418" s="63">
        <v>2024</v>
      </c>
      <c r="Q418" s="65"/>
      <c r="R418" s="66"/>
    </row>
    <row r="419" spans="1:18" hidden="1" x14ac:dyDescent="0.25">
      <c r="A419" s="64" t="s">
        <v>42</v>
      </c>
      <c r="B419" s="64" t="s">
        <v>441</v>
      </c>
      <c r="C419" s="64" t="s">
        <v>118</v>
      </c>
      <c r="D419" s="64" t="s">
        <v>117</v>
      </c>
      <c r="E419" s="64" t="s">
        <v>116</v>
      </c>
      <c r="F419" s="62" t="str">
        <f t="shared" si="7"/>
        <v>TAG001500 FAU Master Account Set: Budget Pool - OPS</v>
      </c>
      <c r="G419" s="70">
        <v>8100</v>
      </c>
      <c r="H419" s="70">
        <v>0</v>
      </c>
      <c r="I419" s="70">
        <v>8100</v>
      </c>
      <c r="J419" s="70">
        <v>1380</v>
      </c>
      <c r="K419" s="70">
        <v>0</v>
      </c>
      <c r="L419" s="70">
        <v>0</v>
      </c>
      <c r="M419" s="70">
        <v>1380</v>
      </c>
      <c r="N419" s="70">
        <v>6720</v>
      </c>
      <c r="O419" s="70">
        <v>0.82962999999999998</v>
      </c>
      <c r="P419" s="63">
        <v>2024</v>
      </c>
      <c r="Q419" s="65"/>
      <c r="R419" s="66"/>
    </row>
    <row r="420" spans="1:18" hidden="1" x14ac:dyDescent="0.25">
      <c r="A420" s="64" t="s">
        <v>42</v>
      </c>
      <c r="B420" s="64" t="s">
        <v>441</v>
      </c>
      <c r="C420" s="64" t="s">
        <v>118</v>
      </c>
      <c r="D420" s="64" t="s">
        <v>117</v>
      </c>
      <c r="E420" s="64" t="s">
        <v>125</v>
      </c>
      <c r="F420" s="62" t="str">
        <f t="shared" si="7"/>
        <v>TAG001500 FAU Master Account Set: Budget Pool - Salaries &amp; Benefits (AMP, SP, Faculty)</v>
      </c>
      <c r="G420" s="70">
        <v>146301</v>
      </c>
      <c r="H420" s="70">
        <v>1561.99</v>
      </c>
      <c r="I420" s="70">
        <v>147862.99</v>
      </c>
      <c r="J420" s="70">
        <v>147862.97</v>
      </c>
      <c r="K420" s="70">
        <v>0</v>
      </c>
      <c r="L420" s="70">
        <v>0</v>
      </c>
      <c r="M420" s="70">
        <v>147862.97</v>
      </c>
      <c r="N420" s="70">
        <v>0.02</v>
      </c>
      <c r="O420" s="70">
        <v>0</v>
      </c>
      <c r="P420" s="63">
        <v>2024</v>
      </c>
      <c r="Q420" s="65"/>
      <c r="R420" s="66"/>
    </row>
    <row r="421" spans="1:18" hidden="1" x14ac:dyDescent="0.25">
      <c r="A421" s="64" t="s">
        <v>43</v>
      </c>
      <c r="B421" s="64" t="s">
        <v>298</v>
      </c>
      <c r="C421" s="64" t="s">
        <v>118</v>
      </c>
      <c r="D421" s="64" t="s">
        <v>117</v>
      </c>
      <c r="E421" s="64" t="s">
        <v>121</v>
      </c>
      <c r="F421" s="62" t="str">
        <f t="shared" si="7"/>
        <v>TAG001501 FAU Master Account Set: Budget Pool - Expense</v>
      </c>
      <c r="G421" s="70">
        <v>2000</v>
      </c>
      <c r="H421" s="70">
        <v>0</v>
      </c>
      <c r="I421" s="70">
        <v>2000</v>
      </c>
      <c r="J421" s="70">
        <v>1803.49</v>
      </c>
      <c r="K421" s="70">
        <v>0</v>
      </c>
      <c r="L421" s="70">
        <v>0</v>
      </c>
      <c r="M421" s="70">
        <v>1803.49</v>
      </c>
      <c r="N421" s="70">
        <v>196.51</v>
      </c>
      <c r="O421" s="70">
        <v>9.8254999999999995E-2</v>
      </c>
      <c r="P421" s="63">
        <v>2024</v>
      </c>
      <c r="Q421" s="65"/>
      <c r="R421" s="66"/>
    </row>
    <row r="422" spans="1:18" hidden="1" x14ac:dyDescent="0.25">
      <c r="A422" s="64" t="s">
        <v>43</v>
      </c>
      <c r="B422" s="64" t="s">
        <v>298</v>
      </c>
      <c r="C422" s="64" t="s">
        <v>118</v>
      </c>
      <c r="D422" s="64" t="s">
        <v>117</v>
      </c>
      <c r="E422" s="64" t="s">
        <v>120</v>
      </c>
      <c r="F422" s="62" t="str">
        <f t="shared" si="7"/>
        <v>TAG001501 FAU Master Account Set: Budget Pool - INTRA-Fund Transfers Out</v>
      </c>
      <c r="G422" s="70">
        <v>56</v>
      </c>
      <c r="H422" s="70">
        <v>0</v>
      </c>
      <c r="I422" s="70">
        <v>56</v>
      </c>
      <c r="J422" s="70">
        <v>50.5</v>
      </c>
      <c r="K422" s="70">
        <v>0</v>
      </c>
      <c r="L422" s="70">
        <v>0</v>
      </c>
      <c r="M422" s="70">
        <v>50.5</v>
      </c>
      <c r="N422" s="70">
        <v>5.5</v>
      </c>
      <c r="O422" s="70">
        <v>9.8213999999999996E-2</v>
      </c>
      <c r="P422" s="63">
        <v>2024</v>
      </c>
      <c r="Q422" s="65"/>
      <c r="R422" s="66"/>
    </row>
    <row r="423" spans="1:18" hidden="1" x14ac:dyDescent="0.25">
      <c r="A423" s="64" t="s">
        <v>44</v>
      </c>
      <c r="B423" s="64" t="s">
        <v>6</v>
      </c>
      <c r="C423" s="64" t="s">
        <v>118</v>
      </c>
      <c r="D423" s="64" t="s">
        <v>117</v>
      </c>
      <c r="E423" s="64" t="s">
        <v>121</v>
      </c>
      <c r="F423" s="62" t="str">
        <f t="shared" si="7"/>
        <v>TAG001502 FAU Master Account Set: Budget Pool - Expense</v>
      </c>
      <c r="G423" s="70">
        <v>40000</v>
      </c>
      <c r="H423" s="70">
        <v>0</v>
      </c>
      <c r="I423" s="70">
        <v>40000</v>
      </c>
      <c r="J423" s="70">
        <v>24687.79</v>
      </c>
      <c r="K423" s="70">
        <v>0</v>
      </c>
      <c r="L423" s="70">
        <v>0</v>
      </c>
      <c r="M423" s="70">
        <v>24687.79</v>
      </c>
      <c r="N423" s="70">
        <v>15312.21</v>
      </c>
      <c r="O423" s="70">
        <v>0.38280500000000001</v>
      </c>
      <c r="P423" s="63">
        <v>2024</v>
      </c>
      <c r="Q423" s="65"/>
      <c r="R423" s="66"/>
    </row>
    <row r="424" spans="1:18" hidden="1" x14ac:dyDescent="0.25">
      <c r="A424" s="64" t="s">
        <v>44</v>
      </c>
      <c r="B424" s="64" t="s">
        <v>6</v>
      </c>
      <c r="C424" s="64" t="s">
        <v>118</v>
      </c>
      <c r="D424" s="64" t="s">
        <v>117</v>
      </c>
      <c r="E424" s="64" t="s">
        <v>120</v>
      </c>
      <c r="F424" s="62" t="str">
        <f t="shared" si="7"/>
        <v>TAG001502 FAU Master Account Set: Budget Pool - INTRA-Fund Transfers Out</v>
      </c>
      <c r="G424" s="70">
        <v>1120</v>
      </c>
      <c r="H424" s="70">
        <v>0</v>
      </c>
      <c r="I424" s="70">
        <v>1120</v>
      </c>
      <c r="J424" s="70">
        <v>691.25</v>
      </c>
      <c r="K424" s="70">
        <v>0</v>
      </c>
      <c r="L424" s="70">
        <v>0</v>
      </c>
      <c r="M424" s="70">
        <v>691.25</v>
      </c>
      <c r="N424" s="70">
        <v>428.75</v>
      </c>
      <c r="O424" s="70">
        <v>0.38281300000000001</v>
      </c>
      <c r="P424" s="63">
        <v>2024</v>
      </c>
      <c r="Q424" s="65"/>
      <c r="R424" s="66"/>
    </row>
    <row r="425" spans="1:18" hidden="1" x14ac:dyDescent="0.25">
      <c r="A425" s="64" t="s">
        <v>45</v>
      </c>
      <c r="B425" s="64" t="s">
        <v>440</v>
      </c>
      <c r="C425" s="64" t="s">
        <v>118</v>
      </c>
      <c r="D425" s="64" t="s">
        <v>117</v>
      </c>
      <c r="E425" s="64" t="s">
        <v>121</v>
      </c>
      <c r="F425" s="62" t="str">
        <f t="shared" si="7"/>
        <v>TAG001503 FAU Master Account Set: Budget Pool - Expense</v>
      </c>
      <c r="G425" s="70">
        <v>28000</v>
      </c>
      <c r="H425" s="70">
        <v>0</v>
      </c>
      <c r="I425" s="70">
        <v>28000</v>
      </c>
      <c r="J425" s="70">
        <v>19884.099999999999</v>
      </c>
      <c r="K425" s="70">
        <v>0</v>
      </c>
      <c r="L425" s="70">
        <v>0</v>
      </c>
      <c r="M425" s="70">
        <v>19884.099999999999</v>
      </c>
      <c r="N425" s="70">
        <v>8115.9</v>
      </c>
      <c r="O425" s="70">
        <v>0.289854</v>
      </c>
      <c r="P425" s="63">
        <v>2024</v>
      </c>
      <c r="Q425" s="65"/>
      <c r="R425" s="66"/>
    </row>
    <row r="426" spans="1:18" hidden="1" x14ac:dyDescent="0.25">
      <c r="A426" s="64" t="s">
        <v>45</v>
      </c>
      <c r="B426" s="64" t="s">
        <v>440</v>
      </c>
      <c r="C426" s="64" t="s">
        <v>118</v>
      </c>
      <c r="D426" s="64" t="s">
        <v>117</v>
      </c>
      <c r="E426" s="64" t="s">
        <v>120</v>
      </c>
      <c r="F426" s="62" t="str">
        <f t="shared" si="7"/>
        <v>TAG001503 FAU Master Account Set: Budget Pool - INTRA-Fund Transfers Out</v>
      </c>
      <c r="G426" s="70">
        <v>2148.16</v>
      </c>
      <c r="H426" s="70">
        <v>0</v>
      </c>
      <c r="I426" s="70">
        <v>2148.16</v>
      </c>
      <c r="J426" s="70">
        <v>9287.64</v>
      </c>
      <c r="K426" s="70">
        <v>0</v>
      </c>
      <c r="L426" s="70">
        <v>0</v>
      </c>
      <c r="M426" s="70">
        <v>9287.64</v>
      </c>
      <c r="N426" s="70">
        <v>-7139.48</v>
      </c>
      <c r="O426" s="70">
        <v>-3.3235329999999998</v>
      </c>
      <c r="P426" s="63">
        <v>2024</v>
      </c>
      <c r="Q426" s="65"/>
      <c r="R426" s="66"/>
    </row>
    <row r="427" spans="1:18" hidden="1" x14ac:dyDescent="0.25">
      <c r="A427" s="64" t="s">
        <v>45</v>
      </c>
      <c r="B427" s="64" t="s">
        <v>440</v>
      </c>
      <c r="C427" s="64" t="s">
        <v>118</v>
      </c>
      <c r="D427" s="64" t="s">
        <v>117</v>
      </c>
      <c r="E427" s="64" t="s">
        <v>116</v>
      </c>
      <c r="F427" s="62" t="str">
        <f t="shared" si="7"/>
        <v>TAG001503 FAU Master Account Set: Budget Pool - OPS</v>
      </c>
      <c r="G427" s="70">
        <v>48720</v>
      </c>
      <c r="H427" s="70">
        <v>0</v>
      </c>
      <c r="I427" s="70">
        <v>48720</v>
      </c>
      <c r="J427" s="70">
        <v>36500.5</v>
      </c>
      <c r="K427" s="70">
        <v>0</v>
      </c>
      <c r="L427" s="70">
        <v>0</v>
      </c>
      <c r="M427" s="70">
        <v>36500.5</v>
      </c>
      <c r="N427" s="70">
        <v>12219.5</v>
      </c>
      <c r="O427" s="70">
        <v>0.25081100000000001</v>
      </c>
      <c r="P427" s="63">
        <v>2024</v>
      </c>
      <c r="Q427" s="65"/>
      <c r="R427" s="66"/>
    </row>
    <row r="428" spans="1:18" hidden="1" x14ac:dyDescent="0.25">
      <c r="A428" s="64" t="s">
        <v>46</v>
      </c>
      <c r="B428" s="64" t="s">
        <v>439</v>
      </c>
      <c r="C428" s="64" t="s">
        <v>118</v>
      </c>
      <c r="D428" s="64" t="s">
        <v>117</v>
      </c>
      <c r="E428" s="64" t="s">
        <v>121</v>
      </c>
      <c r="F428" s="62" t="str">
        <f t="shared" si="7"/>
        <v>TAG001504 FAU Master Account Set: Budget Pool - Expense</v>
      </c>
      <c r="G428" s="70">
        <v>40000</v>
      </c>
      <c r="H428" s="70">
        <v>0</v>
      </c>
      <c r="I428" s="70">
        <v>40000</v>
      </c>
      <c r="J428" s="70">
        <v>8000</v>
      </c>
      <c r="K428" s="70">
        <v>0</v>
      </c>
      <c r="L428" s="70">
        <v>0</v>
      </c>
      <c r="M428" s="70">
        <v>8000</v>
      </c>
      <c r="N428" s="70">
        <v>32000</v>
      </c>
      <c r="O428" s="70">
        <v>0.8</v>
      </c>
      <c r="P428" s="63">
        <v>2024</v>
      </c>
      <c r="Q428" s="65"/>
      <c r="R428" s="66"/>
    </row>
    <row r="429" spans="1:18" hidden="1" x14ac:dyDescent="0.25">
      <c r="A429" s="64" t="s">
        <v>46</v>
      </c>
      <c r="B429" s="64" t="s">
        <v>439</v>
      </c>
      <c r="C429" s="64" t="s">
        <v>118</v>
      </c>
      <c r="D429" s="64" t="s">
        <v>117</v>
      </c>
      <c r="E429" s="64" t="s">
        <v>123</v>
      </c>
      <c r="F429" s="62" t="str">
        <f t="shared" si="7"/>
        <v>TAG001504 FAU Master Account Set: Budget Pool - INTER-Fund Transfers Out</v>
      </c>
      <c r="G429" s="70">
        <v>0</v>
      </c>
      <c r="H429" s="70">
        <v>0</v>
      </c>
      <c r="I429" s="70">
        <v>0</v>
      </c>
      <c r="J429" s="70">
        <v>19812</v>
      </c>
      <c r="K429" s="70">
        <v>0</v>
      </c>
      <c r="L429" s="70">
        <v>0</v>
      </c>
      <c r="M429" s="70">
        <v>19812</v>
      </c>
      <c r="N429" s="70">
        <v>-19812</v>
      </c>
      <c r="O429" s="70">
        <v>0</v>
      </c>
      <c r="P429" s="63">
        <v>2024</v>
      </c>
      <c r="Q429" s="65"/>
      <c r="R429" s="66"/>
    </row>
    <row r="430" spans="1:18" hidden="1" x14ac:dyDescent="0.25">
      <c r="A430" s="64" t="s">
        <v>46</v>
      </c>
      <c r="B430" s="64" t="s">
        <v>439</v>
      </c>
      <c r="C430" s="64" t="s">
        <v>118</v>
      </c>
      <c r="D430" s="64" t="s">
        <v>117</v>
      </c>
      <c r="E430" s="64" t="s">
        <v>120</v>
      </c>
      <c r="F430" s="62" t="str">
        <f t="shared" si="7"/>
        <v>TAG001504 FAU Master Account Set: Budget Pool - INTRA-Fund Transfers Out</v>
      </c>
      <c r="G430" s="70">
        <v>1120</v>
      </c>
      <c r="H430" s="70">
        <v>0</v>
      </c>
      <c r="I430" s="70">
        <v>1120</v>
      </c>
      <c r="J430" s="70">
        <v>224</v>
      </c>
      <c r="K430" s="70">
        <v>0</v>
      </c>
      <c r="L430" s="70">
        <v>0</v>
      </c>
      <c r="M430" s="70">
        <v>224</v>
      </c>
      <c r="N430" s="70">
        <v>896</v>
      </c>
      <c r="O430" s="70">
        <v>0.8</v>
      </c>
      <c r="P430" s="63">
        <v>2024</v>
      </c>
      <c r="Q430" s="65"/>
      <c r="R430" s="66"/>
    </row>
    <row r="431" spans="1:18" hidden="1" x14ac:dyDescent="0.25">
      <c r="A431" s="64" t="s">
        <v>47</v>
      </c>
      <c r="B431" s="64" t="s">
        <v>438</v>
      </c>
      <c r="C431" s="64" t="s">
        <v>118</v>
      </c>
      <c r="D431" s="64" t="s">
        <v>117</v>
      </c>
      <c r="E431" s="64" t="s">
        <v>121</v>
      </c>
      <c r="F431" s="62" t="str">
        <f t="shared" si="7"/>
        <v>TAG001505 FAU Master Account Set: Budget Pool - Expense</v>
      </c>
      <c r="G431" s="70">
        <v>8912</v>
      </c>
      <c r="H431" s="70">
        <v>0.01</v>
      </c>
      <c r="I431" s="70">
        <v>8912.01</v>
      </c>
      <c r="J431" s="70">
        <v>7582.78</v>
      </c>
      <c r="K431" s="70">
        <v>0</v>
      </c>
      <c r="L431" s="70">
        <v>0</v>
      </c>
      <c r="M431" s="70">
        <v>7582.78</v>
      </c>
      <c r="N431" s="70">
        <v>1329.23</v>
      </c>
      <c r="O431" s="70">
        <v>0.14915</v>
      </c>
      <c r="P431" s="63">
        <v>2024</v>
      </c>
      <c r="Q431" s="65"/>
      <c r="R431" s="66"/>
    </row>
    <row r="432" spans="1:18" hidden="1" x14ac:dyDescent="0.25">
      <c r="A432" s="64" t="s">
        <v>47</v>
      </c>
      <c r="B432" s="64" t="s">
        <v>438</v>
      </c>
      <c r="C432" s="64" t="s">
        <v>118</v>
      </c>
      <c r="D432" s="64" t="s">
        <v>117</v>
      </c>
      <c r="E432" s="64" t="s">
        <v>120</v>
      </c>
      <c r="F432" s="62" t="str">
        <f t="shared" si="7"/>
        <v>TAG001505 FAU Master Account Set: Budget Pool - INTRA-Fund Transfers Out</v>
      </c>
      <c r="G432" s="70">
        <v>6453.72</v>
      </c>
      <c r="H432" s="70">
        <v>0</v>
      </c>
      <c r="I432" s="70">
        <v>6453.72</v>
      </c>
      <c r="J432" s="70">
        <v>6373.84</v>
      </c>
      <c r="K432" s="70">
        <v>0</v>
      </c>
      <c r="L432" s="70">
        <v>0</v>
      </c>
      <c r="M432" s="70">
        <v>6373.84</v>
      </c>
      <c r="N432" s="70">
        <v>79.88</v>
      </c>
      <c r="O432" s="70">
        <v>1.2377000000000001E-2</v>
      </c>
      <c r="P432" s="63">
        <v>2024</v>
      </c>
      <c r="Q432" s="65"/>
      <c r="R432" s="66"/>
    </row>
    <row r="433" spans="1:18" hidden="1" x14ac:dyDescent="0.25">
      <c r="A433" s="64" t="s">
        <v>47</v>
      </c>
      <c r="B433" s="64" t="s">
        <v>438</v>
      </c>
      <c r="C433" s="64" t="s">
        <v>118</v>
      </c>
      <c r="D433" s="64" t="s">
        <v>117</v>
      </c>
      <c r="E433" s="64" t="s">
        <v>116</v>
      </c>
      <c r="F433" s="62" t="str">
        <f t="shared" si="7"/>
        <v>TAG001505 FAU Master Account Set: Budget Pool - OPS</v>
      </c>
      <c r="G433" s="70">
        <v>35330</v>
      </c>
      <c r="H433" s="70">
        <v>-9265.89</v>
      </c>
      <c r="I433" s="70">
        <v>26064.11</v>
      </c>
      <c r="J433" s="70">
        <v>24540.27</v>
      </c>
      <c r="K433" s="70">
        <v>0</v>
      </c>
      <c r="L433" s="70">
        <v>0</v>
      </c>
      <c r="M433" s="70">
        <v>24540.27</v>
      </c>
      <c r="N433" s="70">
        <v>1523.84</v>
      </c>
      <c r="O433" s="70">
        <v>5.8465000000000003E-2</v>
      </c>
      <c r="P433" s="63">
        <v>2024</v>
      </c>
      <c r="Q433" s="65"/>
      <c r="R433" s="66"/>
    </row>
    <row r="434" spans="1:18" hidden="1" x14ac:dyDescent="0.25">
      <c r="A434" s="64" t="s">
        <v>47</v>
      </c>
      <c r="B434" s="64" t="s">
        <v>438</v>
      </c>
      <c r="C434" s="64" t="s">
        <v>118</v>
      </c>
      <c r="D434" s="64" t="s">
        <v>117</v>
      </c>
      <c r="E434" s="64" t="s">
        <v>125</v>
      </c>
      <c r="F434" s="62" t="str">
        <f t="shared" si="7"/>
        <v>TAG001505 FAU Master Account Set: Budget Pool - Salaries &amp; Benefits (AMP, SP, Faculty)</v>
      </c>
      <c r="G434" s="70">
        <v>186248</v>
      </c>
      <c r="H434" s="70">
        <v>9265.8799999999992</v>
      </c>
      <c r="I434" s="70">
        <v>195513.88</v>
      </c>
      <c r="J434" s="70">
        <v>195513.88</v>
      </c>
      <c r="K434" s="70">
        <v>0</v>
      </c>
      <c r="L434" s="70">
        <v>0</v>
      </c>
      <c r="M434" s="70">
        <v>195513.88</v>
      </c>
      <c r="N434" s="70">
        <v>0</v>
      </c>
      <c r="O434" s="70">
        <v>0</v>
      </c>
      <c r="P434" s="63">
        <v>2024</v>
      </c>
      <c r="Q434" s="65"/>
      <c r="R434" s="66"/>
    </row>
    <row r="435" spans="1:18" hidden="1" x14ac:dyDescent="0.25">
      <c r="A435" s="64" t="s">
        <v>48</v>
      </c>
      <c r="B435" s="64" t="s">
        <v>437</v>
      </c>
      <c r="C435" s="64" t="s">
        <v>118</v>
      </c>
      <c r="D435" s="64" t="s">
        <v>117</v>
      </c>
      <c r="E435" s="64" t="s">
        <v>121</v>
      </c>
      <c r="F435" s="62" t="str">
        <f t="shared" si="7"/>
        <v>TAG001506 FAU Master Account Set: Budget Pool - Expense</v>
      </c>
      <c r="G435" s="70">
        <v>4681</v>
      </c>
      <c r="H435" s="70">
        <v>-169.2</v>
      </c>
      <c r="I435" s="70">
        <v>4511.8</v>
      </c>
      <c r="J435" s="70">
        <v>700.63</v>
      </c>
      <c r="K435" s="70">
        <v>0</v>
      </c>
      <c r="L435" s="70">
        <v>0</v>
      </c>
      <c r="M435" s="70">
        <v>700.63</v>
      </c>
      <c r="N435" s="70">
        <v>3811.17</v>
      </c>
      <c r="O435" s="70">
        <v>0.84471200000000002</v>
      </c>
      <c r="P435" s="63">
        <v>2024</v>
      </c>
      <c r="Q435" s="65"/>
      <c r="R435" s="66"/>
    </row>
    <row r="436" spans="1:18" hidden="1" x14ac:dyDescent="0.25">
      <c r="A436" s="64" t="s">
        <v>48</v>
      </c>
      <c r="B436" s="64" t="s">
        <v>437</v>
      </c>
      <c r="C436" s="64" t="s">
        <v>118</v>
      </c>
      <c r="D436" s="64" t="s">
        <v>117</v>
      </c>
      <c r="E436" s="64" t="s">
        <v>120</v>
      </c>
      <c r="F436" s="62" t="str">
        <f t="shared" si="7"/>
        <v>TAG001506 FAU Master Account Set: Budget Pool - INTRA-Fund Transfers Out</v>
      </c>
      <c r="G436" s="70">
        <v>211.71</v>
      </c>
      <c r="H436" s="70">
        <v>0</v>
      </c>
      <c r="I436" s="70">
        <v>211.71</v>
      </c>
      <c r="J436" s="70">
        <v>589.49</v>
      </c>
      <c r="K436" s="70">
        <v>0</v>
      </c>
      <c r="L436" s="70">
        <v>0</v>
      </c>
      <c r="M436" s="70">
        <v>589.49</v>
      </c>
      <c r="N436" s="70">
        <v>-377.78</v>
      </c>
      <c r="O436" s="70">
        <v>-1.784448</v>
      </c>
      <c r="P436" s="63">
        <v>2024</v>
      </c>
      <c r="Q436" s="65"/>
      <c r="R436" s="66"/>
    </row>
    <row r="437" spans="1:18" hidden="1" x14ac:dyDescent="0.25">
      <c r="A437" s="64" t="s">
        <v>48</v>
      </c>
      <c r="B437" s="64" t="s">
        <v>437</v>
      </c>
      <c r="C437" s="64" t="s">
        <v>118</v>
      </c>
      <c r="D437" s="64" t="s">
        <v>117</v>
      </c>
      <c r="E437" s="64" t="s">
        <v>116</v>
      </c>
      <c r="F437" s="62" t="str">
        <f t="shared" si="7"/>
        <v>TAG001506 FAU Master Account Set: Budget Pool - OPS</v>
      </c>
      <c r="G437" s="70">
        <v>2880</v>
      </c>
      <c r="H437" s="70">
        <v>169.2</v>
      </c>
      <c r="I437" s="70">
        <v>3049.2</v>
      </c>
      <c r="J437" s="70">
        <v>1356</v>
      </c>
      <c r="K437" s="70">
        <v>0</v>
      </c>
      <c r="L437" s="70">
        <v>0</v>
      </c>
      <c r="M437" s="70">
        <v>1356</v>
      </c>
      <c r="N437" s="70">
        <v>1693.2</v>
      </c>
      <c r="O437" s="70">
        <v>0.55529300000000004</v>
      </c>
      <c r="P437" s="63">
        <v>2024</v>
      </c>
      <c r="Q437" s="65"/>
      <c r="R437" s="66"/>
    </row>
    <row r="438" spans="1:18" hidden="1" x14ac:dyDescent="0.25">
      <c r="A438" s="64" t="s">
        <v>49</v>
      </c>
      <c r="B438" s="64" t="s">
        <v>436</v>
      </c>
      <c r="C438" s="64" t="s">
        <v>118</v>
      </c>
      <c r="D438" s="64" t="s">
        <v>117</v>
      </c>
      <c r="E438" s="64" t="s">
        <v>121</v>
      </c>
      <c r="F438" s="62" t="str">
        <f t="shared" si="7"/>
        <v>TAG001507 FAU Master Account Set: Budget Pool - Expense</v>
      </c>
      <c r="G438" s="70">
        <v>1210</v>
      </c>
      <c r="H438" s="70">
        <v>0</v>
      </c>
      <c r="I438" s="70">
        <v>1210</v>
      </c>
      <c r="J438" s="70">
        <v>1087.3699999999999</v>
      </c>
      <c r="K438" s="70">
        <v>0</v>
      </c>
      <c r="L438" s="70">
        <v>0</v>
      </c>
      <c r="M438" s="70">
        <v>1087.3699999999999</v>
      </c>
      <c r="N438" s="70">
        <v>122.63</v>
      </c>
      <c r="O438" s="70">
        <v>0.10134700000000001</v>
      </c>
      <c r="P438" s="63">
        <v>2024</v>
      </c>
      <c r="Q438" s="65"/>
      <c r="R438" s="66"/>
    </row>
    <row r="439" spans="1:18" hidden="1" x14ac:dyDescent="0.25">
      <c r="A439" s="64" t="s">
        <v>49</v>
      </c>
      <c r="B439" s="64" t="s">
        <v>436</v>
      </c>
      <c r="C439" s="64" t="s">
        <v>118</v>
      </c>
      <c r="D439" s="64" t="s">
        <v>117</v>
      </c>
      <c r="E439" s="64" t="s">
        <v>120</v>
      </c>
      <c r="F439" s="62" t="str">
        <f t="shared" si="7"/>
        <v>TAG001507 FAU Master Account Set: Budget Pool - INTRA-Fund Transfers Out</v>
      </c>
      <c r="G439" s="70">
        <v>265.72000000000003</v>
      </c>
      <c r="H439" s="70">
        <v>0</v>
      </c>
      <c r="I439" s="70">
        <v>265.72000000000003</v>
      </c>
      <c r="J439" s="70">
        <v>2435.56</v>
      </c>
      <c r="K439" s="70">
        <v>0</v>
      </c>
      <c r="L439" s="70">
        <v>0</v>
      </c>
      <c r="M439" s="70">
        <v>2435.56</v>
      </c>
      <c r="N439" s="70">
        <v>-2169.84</v>
      </c>
      <c r="O439" s="70">
        <v>-8.165889</v>
      </c>
      <c r="P439" s="63">
        <v>2024</v>
      </c>
      <c r="Q439" s="65"/>
      <c r="R439" s="66"/>
    </row>
    <row r="440" spans="1:18" hidden="1" x14ac:dyDescent="0.25">
      <c r="A440" s="64" t="s">
        <v>49</v>
      </c>
      <c r="B440" s="64" t="s">
        <v>436</v>
      </c>
      <c r="C440" s="64" t="s">
        <v>118</v>
      </c>
      <c r="D440" s="64" t="s">
        <v>117</v>
      </c>
      <c r="E440" s="64" t="s">
        <v>116</v>
      </c>
      <c r="F440" s="62" t="str">
        <f t="shared" si="7"/>
        <v>TAG001507 FAU Master Account Set: Budget Pool - OPS</v>
      </c>
      <c r="G440" s="70">
        <v>8280</v>
      </c>
      <c r="H440" s="70">
        <v>0</v>
      </c>
      <c r="I440" s="70">
        <v>8280</v>
      </c>
      <c r="J440" s="70">
        <v>4522</v>
      </c>
      <c r="K440" s="70">
        <v>0</v>
      </c>
      <c r="L440" s="70">
        <v>0</v>
      </c>
      <c r="M440" s="70">
        <v>4522</v>
      </c>
      <c r="N440" s="70">
        <v>3758</v>
      </c>
      <c r="O440" s="70">
        <v>0.45386500000000002</v>
      </c>
      <c r="P440" s="63">
        <v>2024</v>
      </c>
      <c r="Q440" s="65"/>
      <c r="R440" s="66"/>
    </row>
    <row r="441" spans="1:18" hidden="1" x14ac:dyDescent="0.25">
      <c r="A441" s="64" t="s">
        <v>50</v>
      </c>
      <c r="B441" s="64" t="s">
        <v>435</v>
      </c>
      <c r="C441" s="64" t="s">
        <v>118</v>
      </c>
      <c r="D441" s="64" t="s">
        <v>117</v>
      </c>
      <c r="E441" s="64" t="s">
        <v>121</v>
      </c>
      <c r="F441" s="62" t="str">
        <f t="shared" si="7"/>
        <v>TAG001508 FAU Master Account Set: Budget Pool - Expense</v>
      </c>
      <c r="G441" s="70">
        <v>29000</v>
      </c>
      <c r="H441" s="70">
        <v>0</v>
      </c>
      <c r="I441" s="70">
        <v>29000</v>
      </c>
      <c r="J441" s="70">
        <v>24503.94</v>
      </c>
      <c r="K441" s="70">
        <v>0</v>
      </c>
      <c r="L441" s="70">
        <v>0</v>
      </c>
      <c r="M441" s="70">
        <v>24503.94</v>
      </c>
      <c r="N441" s="70">
        <v>4496.0600000000004</v>
      </c>
      <c r="O441" s="70">
        <v>0.15503700000000001</v>
      </c>
      <c r="P441" s="63">
        <v>2024</v>
      </c>
      <c r="Q441" s="65"/>
      <c r="R441" s="66"/>
    </row>
    <row r="442" spans="1:18" hidden="1" x14ac:dyDescent="0.25">
      <c r="A442" s="64" t="s">
        <v>50</v>
      </c>
      <c r="B442" s="64" t="s">
        <v>435</v>
      </c>
      <c r="C442" s="64" t="s">
        <v>118</v>
      </c>
      <c r="D442" s="64" t="s">
        <v>117</v>
      </c>
      <c r="E442" s="64" t="s">
        <v>120</v>
      </c>
      <c r="F442" s="62" t="str">
        <f t="shared" si="7"/>
        <v>TAG001508 FAU Master Account Set: Budget Pool - INTRA-Fund Transfers Out</v>
      </c>
      <c r="G442" s="70">
        <v>2150.4</v>
      </c>
      <c r="H442" s="70">
        <v>0</v>
      </c>
      <c r="I442" s="70">
        <v>2150.4</v>
      </c>
      <c r="J442" s="70">
        <v>5562.06</v>
      </c>
      <c r="K442" s="70">
        <v>0</v>
      </c>
      <c r="L442" s="70">
        <v>0</v>
      </c>
      <c r="M442" s="70">
        <v>5562.06</v>
      </c>
      <c r="N442" s="70">
        <v>-3411.66</v>
      </c>
      <c r="O442" s="70">
        <v>-1.5865229999999999</v>
      </c>
      <c r="P442" s="63">
        <v>2024</v>
      </c>
      <c r="Q442" s="65"/>
      <c r="R442" s="66"/>
    </row>
    <row r="443" spans="1:18" hidden="1" x14ac:dyDescent="0.25">
      <c r="A443" s="64" t="s">
        <v>50</v>
      </c>
      <c r="B443" s="64" t="s">
        <v>435</v>
      </c>
      <c r="C443" s="64" t="s">
        <v>118</v>
      </c>
      <c r="D443" s="64" t="s">
        <v>117</v>
      </c>
      <c r="E443" s="64" t="s">
        <v>116</v>
      </c>
      <c r="F443" s="62" t="str">
        <f t="shared" si="7"/>
        <v>TAG001508 FAU Master Account Set: Budget Pool - OPS</v>
      </c>
      <c r="G443" s="70">
        <v>47800</v>
      </c>
      <c r="H443" s="70">
        <v>0</v>
      </c>
      <c r="I443" s="70">
        <v>47800</v>
      </c>
      <c r="J443" s="70">
        <v>39160.75</v>
      </c>
      <c r="K443" s="70">
        <v>0</v>
      </c>
      <c r="L443" s="70">
        <v>0</v>
      </c>
      <c r="M443" s="70">
        <v>39160.75</v>
      </c>
      <c r="N443" s="70">
        <v>8639.25</v>
      </c>
      <c r="O443" s="70">
        <v>0.18073700000000001</v>
      </c>
      <c r="P443" s="63">
        <v>2024</v>
      </c>
      <c r="Q443" s="65"/>
      <c r="R443" s="66"/>
    </row>
    <row r="444" spans="1:18" hidden="1" x14ac:dyDescent="0.25">
      <c r="A444" s="64" t="s">
        <v>51</v>
      </c>
      <c r="B444" s="64" t="s">
        <v>434</v>
      </c>
      <c r="C444" s="64" t="s">
        <v>118</v>
      </c>
      <c r="D444" s="64" t="s">
        <v>117</v>
      </c>
      <c r="E444" s="64" t="s">
        <v>121</v>
      </c>
      <c r="F444" s="62" t="str">
        <f t="shared" si="7"/>
        <v>TAG001509 FAU Master Account Set: Budget Pool - Expense</v>
      </c>
      <c r="G444" s="70">
        <v>20100</v>
      </c>
      <c r="H444" s="70">
        <v>4823.95</v>
      </c>
      <c r="I444" s="70">
        <v>24923.95</v>
      </c>
      <c r="J444" s="70">
        <v>13418.73</v>
      </c>
      <c r="K444" s="70">
        <v>0</v>
      </c>
      <c r="L444" s="70">
        <v>0</v>
      </c>
      <c r="M444" s="70">
        <v>13418.73</v>
      </c>
      <c r="N444" s="70">
        <v>11505.22</v>
      </c>
      <c r="O444" s="70">
        <v>0.461613</v>
      </c>
      <c r="P444" s="63">
        <v>2024</v>
      </c>
      <c r="Q444" s="65"/>
      <c r="R444" s="66"/>
    </row>
    <row r="445" spans="1:18" hidden="1" x14ac:dyDescent="0.25">
      <c r="A445" s="64" t="s">
        <v>51</v>
      </c>
      <c r="B445" s="64" t="s">
        <v>434</v>
      </c>
      <c r="C445" s="64" t="s">
        <v>118</v>
      </c>
      <c r="D445" s="64" t="s">
        <v>117</v>
      </c>
      <c r="E445" s="64" t="s">
        <v>120</v>
      </c>
      <c r="F445" s="62" t="str">
        <f t="shared" si="7"/>
        <v>TAG001509 FAU Master Account Set: Budget Pool - INTRA-Fund Transfers Out</v>
      </c>
      <c r="G445" s="70">
        <v>4526.6499999999996</v>
      </c>
      <c r="H445" s="70">
        <v>0</v>
      </c>
      <c r="I445" s="70">
        <v>4526.6499999999996</v>
      </c>
      <c r="J445" s="70">
        <v>4482.84</v>
      </c>
      <c r="K445" s="70">
        <v>0</v>
      </c>
      <c r="L445" s="70">
        <v>0</v>
      </c>
      <c r="M445" s="70">
        <v>4482.84</v>
      </c>
      <c r="N445" s="70">
        <v>43.81</v>
      </c>
      <c r="O445" s="70">
        <v>9.6780000000000008E-3</v>
      </c>
      <c r="P445" s="63">
        <v>2024</v>
      </c>
      <c r="Q445" s="65"/>
      <c r="R445" s="66"/>
    </row>
    <row r="446" spans="1:18" hidden="1" x14ac:dyDescent="0.25">
      <c r="A446" s="64" t="s">
        <v>51</v>
      </c>
      <c r="B446" s="64" t="s">
        <v>434</v>
      </c>
      <c r="C446" s="64" t="s">
        <v>118</v>
      </c>
      <c r="D446" s="64" t="s">
        <v>117</v>
      </c>
      <c r="E446" s="64" t="s">
        <v>116</v>
      </c>
      <c r="F446" s="62" t="str">
        <f t="shared" si="7"/>
        <v>TAG001509 FAU Master Account Set: Budget Pool - OPS</v>
      </c>
      <c r="G446" s="70">
        <v>7840</v>
      </c>
      <c r="H446" s="70">
        <v>-4824.08</v>
      </c>
      <c r="I446" s="70">
        <v>3015.92</v>
      </c>
      <c r="J446" s="70">
        <v>1806</v>
      </c>
      <c r="K446" s="70">
        <v>0</v>
      </c>
      <c r="L446" s="70">
        <v>0</v>
      </c>
      <c r="M446" s="70">
        <v>1806</v>
      </c>
      <c r="N446" s="70">
        <v>1209.92</v>
      </c>
      <c r="O446" s="70">
        <v>0.40117799999999998</v>
      </c>
      <c r="P446" s="63">
        <v>2024</v>
      </c>
      <c r="Q446" s="65"/>
      <c r="R446" s="66"/>
    </row>
    <row r="447" spans="1:18" hidden="1" x14ac:dyDescent="0.25">
      <c r="A447" s="64" t="s">
        <v>51</v>
      </c>
      <c r="B447" s="64" t="s">
        <v>434</v>
      </c>
      <c r="C447" s="64" t="s">
        <v>118</v>
      </c>
      <c r="D447" s="64" t="s">
        <v>117</v>
      </c>
      <c r="E447" s="64" t="s">
        <v>125</v>
      </c>
      <c r="F447" s="62" t="str">
        <f t="shared" si="7"/>
        <v>TAG001509 FAU Master Account Set: Budget Pool - Salaries &amp; Benefits (AMP, SP, Faculty)</v>
      </c>
      <c r="G447" s="70">
        <v>133725.99</v>
      </c>
      <c r="H447" s="70">
        <v>0.13</v>
      </c>
      <c r="I447" s="70">
        <v>133726.12</v>
      </c>
      <c r="J447" s="70">
        <v>101665.94</v>
      </c>
      <c r="K447" s="70">
        <v>0</v>
      </c>
      <c r="L447" s="70">
        <v>0</v>
      </c>
      <c r="M447" s="70">
        <v>101665.94</v>
      </c>
      <c r="N447" s="70">
        <v>32060.18</v>
      </c>
      <c r="O447" s="70">
        <v>0.23974500000000001</v>
      </c>
      <c r="P447" s="63">
        <v>2024</v>
      </c>
      <c r="Q447" s="65"/>
      <c r="R447" s="66"/>
    </row>
    <row r="448" spans="1:18" hidden="1" x14ac:dyDescent="0.25">
      <c r="A448" s="64" t="s">
        <v>52</v>
      </c>
      <c r="B448" s="64" t="s">
        <v>433</v>
      </c>
      <c r="C448" s="64" t="s">
        <v>118</v>
      </c>
      <c r="D448" s="64" t="s">
        <v>117</v>
      </c>
      <c r="E448" s="64" t="s">
        <v>121</v>
      </c>
      <c r="F448" s="62" t="str">
        <f t="shared" si="7"/>
        <v>TAG001510 FAU Master Account Set: Budget Pool - Expense</v>
      </c>
      <c r="G448" s="70">
        <v>80000</v>
      </c>
      <c r="H448" s="70">
        <v>0</v>
      </c>
      <c r="I448" s="70">
        <v>80000</v>
      </c>
      <c r="J448" s="70">
        <v>67962.89</v>
      </c>
      <c r="K448" s="70">
        <v>0</v>
      </c>
      <c r="L448" s="70">
        <v>0</v>
      </c>
      <c r="M448" s="70">
        <v>67962.89</v>
      </c>
      <c r="N448" s="70">
        <v>12037.11</v>
      </c>
      <c r="O448" s="70">
        <v>0.15046399999999999</v>
      </c>
      <c r="P448" s="63">
        <v>2024</v>
      </c>
      <c r="Q448" s="65"/>
      <c r="R448" s="66"/>
    </row>
    <row r="449" spans="1:18" hidden="1" x14ac:dyDescent="0.25">
      <c r="A449" s="64" t="s">
        <v>52</v>
      </c>
      <c r="B449" s="64" t="s">
        <v>433</v>
      </c>
      <c r="C449" s="64" t="s">
        <v>118</v>
      </c>
      <c r="D449" s="64" t="s">
        <v>117</v>
      </c>
      <c r="E449" s="64" t="s">
        <v>120</v>
      </c>
      <c r="F449" s="62" t="str">
        <f t="shared" si="7"/>
        <v>TAG001510 FAU Master Account Set: Budget Pool - INTRA-Fund Transfers Out</v>
      </c>
      <c r="G449" s="70">
        <v>2240</v>
      </c>
      <c r="H449" s="70">
        <v>0</v>
      </c>
      <c r="I449" s="70">
        <v>2240</v>
      </c>
      <c r="J449" s="70">
        <v>1902.96</v>
      </c>
      <c r="K449" s="70">
        <v>0</v>
      </c>
      <c r="L449" s="70">
        <v>0</v>
      </c>
      <c r="M449" s="70">
        <v>1902.96</v>
      </c>
      <c r="N449" s="70">
        <v>337.04</v>
      </c>
      <c r="O449" s="70">
        <v>0.15046399999999999</v>
      </c>
      <c r="P449" s="63">
        <v>2024</v>
      </c>
      <c r="Q449" s="65"/>
      <c r="R449" s="66"/>
    </row>
    <row r="450" spans="1:18" hidden="1" x14ac:dyDescent="0.25">
      <c r="A450" s="64" t="s">
        <v>53</v>
      </c>
      <c r="B450" s="64" t="s">
        <v>432</v>
      </c>
      <c r="C450" s="64" t="s">
        <v>118</v>
      </c>
      <c r="D450" s="64" t="s">
        <v>117</v>
      </c>
      <c r="E450" s="64" t="s">
        <v>121</v>
      </c>
      <c r="F450" s="62" t="str">
        <f t="shared" si="7"/>
        <v>TAG001511 FAU Master Account Set: Budget Pool - Expense</v>
      </c>
      <c r="G450" s="70">
        <v>1500</v>
      </c>
      <c r="H450" s="70">
        <v>0</v>
      </c>
      <c r="I450" s="70">
        <v>1500</v>
      </c>
      <c r="J450" s="70">
        <v>0</v>
      </c>
      <c r="K450" s="70">
        <v>0</v>
      </c>
      <c r="L450" s="70">
        <v>0</v>
      </c>
      <c r="M450" s="70">
        <v>0</v>
      </c>
      <c r="N450" s="70">
        <v>1500</v>
      </c>
      <c r="O450" s="70">
        <v>1</v>
      </c>
      <c r="P450" s="63">
        <v>2024</v>
      </c>
      <c r="Q450" s="65"/>
      <c r="R450" s="66"/>
    </row>
    <row r="451" spans="1:18" hidden="1" x14ac:dyDescent="0.25">
      <c r="A451" s="64" t="s">
        <v>53</v>
      </c>
      <c r="B451" s="64" t="s">
        <v>432</v>
      </c>
      <c r="C451" s="64" t="s">
        <v>118</v>
      </c>
      <c r="D451" s="64" t="s">
        <v>117</v>
      </c>
      <c r="E451" s="64" t="s">
        <v>120</v>
      </c>
      <c r="F451" s="62" t="str">
        <f t="shared" ref="F451:F514" si="8">_xlfn.CONCAT(A451," ",E451)</f>
        <v>TAG001511 FAU Master Account Set: Budget Pool - INTRA-Fund Transfers Out</v>
      </c>
      <c r="G451" s="70">
        <v>42</v>
      </c>
      <c r="H451" s="70">
        <v>0</v>
      </c>
      <c r="I451" s="70">
        <v>42</v>
      </c>
      <c r="J451" s="70">
        <v>0</v>
      </c>
      <c r="K451" s="70">
        <v>0</v>
      </c>
      <c r="L451" s="70">
        <v>0</v>
      </c>
      <c r="M451" s="70">
        <v>0</v>
      </c>
      <c r="N451" s="70">
        <v>42</v>
      </c>
      <c r="O451" s="70">
        <v>1</v>
      </c>
      <c r="P451" s="63">
        <v>2024</v>
      </c>
      <c r="Q451" s="65"/>
      <c r="R451" s="66"/>
    </row>
    <row r="452" spans="1:18" hidden="1" x14ac:dyDescent="0.25">
      <c r="A452" s="64" t="s">
        <v>54</v>
      </c>
      <c r="B452" s="64" t="s">
        <v>9</v>
      </c>
      <c r="C452" s="64" t="s">
        <v>118</v>
      </c>
      <c r="D452" s="64" t="s">
        <v>117</v>
      </c>
      <c r="E452" s="64" t="s">
        <v>121</v>
      </c>
      <c r="F452" s="62" t="str">
        <f t="shared" si="8"/>
        <v>TAG001513 FAU Master Account Set: Budget Pool - Expense</v>
      </c>
      <c r="G452" s="70">
        <v>45000</v>
      </c>
      <c r="H452" s="70">
        <v>0</v>
      </c>
      <c r="I452" s="70">
        <v>45000</v>
      </c>
      <c r="J452" s="70">
        <v>39050.42</v>
      </c>
      <c r="K452" s="70">
        <v>0</v>
      </c>
      <c r="L452" s="70">
        <v>0</v>
      </c>
      <c r="M452" s="70">
        <v>39050.42</v>
      </c>
      <c r="N452" s="70">
        <v>5949.58</v>
      </c>
      <c r="O452" s="70">
        <v>0.132213</v>
      </c>
      <c r="P452" s="63">
        <v>2024</v>
      </c>
      <c r="Q452" s="65"/>
      <c r="R452" s="66"/>
    </row>
    <row r="453" spans="1:18" hidden="1" x14ac:dyDescent="0.25">
      <c r="A453" s="64" t="s">
        <v>54</v>
      </c>
      <c r="B453" s="64" t="s">
        <v>9</v>
      </c>
      <c r="C453" s="64" t="s">
        <v>118</v>
      </c>
      <c r="D453" s="64" t="s">
        <v>117</v>
      </c>
      <c r="E453" s="64" t="s">
        <v>120</v>
      </c>
      <c r="F453" s="62" t="str">
        <f t="shared" si="8"/>
        <v>TAG001513 FAU Master Account Set: Budget Pool - INTRA-Fund Transfers Out</v>
      </c>
      <c r="G453" s="70">
        <v>1260</v>
      </c>
      <c r="H453" s="70">
        <v>0</v>
      </c>
      <c r="I453" s="70">
        <v>1260</v>
      </c>
      <c r="J453" s="70">
        <v>1093.4100000000001</v>
      </c>
      <c r="K453" s="70">
        <v>0</v>
      </c>
      <c r="L453" s="70">
        <v>0</v>
      </c>
      <c r="M453" s="70">
        <v>1093.4100000000001</v>
      </c>
      <c r="N453" s="70">
        <v>166.59</v>
      </c>
      <c r="O453" s="70">
        <v>0.132214</v>
      </c>
      <c r="P453" s="63">
        <v>2024</v>
      </c>
      <c r="Q453" s="65"/>
      <c r="R453" s="66"/>
    </row>
    <row r="454" spans="1:18" hidden="1" x14ac:dyDescent="0.25">
      <c r="A454" s="64" t="s">
        <v>55</v>
      </c>
      <c r="B454" s="64" t="s">
        <v>10</v>
      </c>
      <c r="C454" s="64" t="s">
        <v>118</v>
      </c>
      <c r="D454" s="64" t="s">
        <v>117</v>
      </c>
      <c r="E454" s="64" t="s">
        <v>121</v>
      </c>
      <c r="F454" s="62" t="str">
        <f t="shared" si="8"/>
        <v>TAG001514 FAU Master Account Set: Budget Pool - Expense</v>
      </c>
      <c r="G454" s="70">
        <v>12500</v>
      </c>
      <c r="H454" s="70">
        <v>0</v>
      </c>
      <c r="I454" s="70">
        <v>12500</v>
      </c>
      <c r="J454" s="70">
        <v>9471.6</v>
      </c>
      <c r="K454" s="70">
        <v>0</v>
      </c>
      <c r="L454" s="70">
        <v>0</v>
      </c>
      <c r="M454" s="70">
        <v>9471.6</v>
      </c>
      <c r="N454" s="70">
        <v>3028.4</v>
      </c>
      <c r="O454" s="70">
        <v>0.24227199999999999</v>
      </c>
      <c r="P454" s="63">
        <v>2024</v>
      </c>
      <c r="Q454" s="65"/>
      <c r="R454" s="66"/>
    </row>
    <row r="455" spans="1:18" hidden="1" x14ac:dyDescent="0.25">
      <c r="A455" s="64" t="s">
        <v>55</v>
      </c>
      <c r="B455" s="64" t="s">
        <v>10</v>
      </c>
      <c r="C455" s="64" t="s">
        <v>118</v>
      </c>
      <c r="D455" s="64" t="s">
        <v>117</v>
      </c>
      <c r="E455" s="64" t="s">
        <v>120</v>
      </c>
      <c r="F455" s="62" t="str">
        <f t="shared" si="8"/>
        <v>TAG001514 FAU Master Account Set: Budget Pool - INTRA-Fund Transfers Out</v>
      </c>
      <c r="G455" s="70">
        <v>1668.46</v>
      </c>
      <c r="H455" s="70">
        <v>0</v>
      </c>
      <c r="I455" s="70">
        <v>1668.46</v>
      </c>
      <c r="J455" s="70">
        <v>9939.51</v>
      </c>
      <c r="K455" s="70">
        <v>0</v>
      </c>
      <c r="L455" s="70">
        <v>0</v>
      </c>
      <c r="M455" s="70">
        <v>9939.51</v>
      </c>
      <c r="N455" s="70">
        <v>-8271.0499999999993</v>
      </c>
      <c r="O455" s="70">
        <v>-4.9572820000000002</v>
      </c>
      <c r="P455" s="63">
        <v>2024</v>
      </c>
      <c r="Q455" s="65"/>
      <c r="R455" s="66"/>
    </row>
    <row r="456" spans="1:18" hidden="1" x14ac:dyDescent="0.25">
      <c r="A456" s="64" t="s">
        <v>55</v>
      </c>
      <c r="B456" s="64" t="s">
        <v>10</v>
      </c>
      <c r="C456" s="64" t="s">
        <v>118</v>
      </c>
      <c r="D456" s="64" t="s">
        <v>117</v>
      </c>
      <c r="E456" s="64" t="s">
        <v>116</v>
      </c>
      <c r="F456" s="62" t="str">
        <f t="shared" si="8"/>
        <v>TAG001514 FAU Master Account Set: Budget Pool - OPS</v>
      </c>
      <c r="G456" s="70">
        <v>47088</v>
      </c>
      <c r="H456" s="70">
        <v>0</v>
      </c>
      <c r="I456" s="70">
        <v>47088</v>
      </c>
      <c r="J456" s="70">
        <v>34368</v>
      </c>
      <c r="K456" s="70">
        <v>0</v>
      </c>
      <c r="L456" s="70">
        <v>0</v>
      </c>
      <c r="M456" s="70">
        <v>34368</v>
      </c>
      <c r="N456" s="70">
        <v>12720</v>
      </c>
      <c r="O456" s="70">
        <v>0.27013300000000001</v>
      </c>
      <c r="P456" s="63">
        <v>2024</v>
      </c>
      <c r="Q456" s="65"/>
      <c r="R456" s="66"/>
    </row>
    <row r="457" spans="1:18" hidden="1" x14ac:dyDescent="0.25">
      <c r="A457" s="64" t="s">
        <v>56</v>
      </c>
      <c r="B457" s="64" t="s">
        <v>12</v>
      </c>
      <c r="C457" s="64" t="s">
        <v>118</v>
      </c>
      <c r="D457" s="64" t="s">
        <v>117</v>
      </c>
      <c r="E457" s="64" t="s">
        <v>121</v>
      </c>
      <c r="F457" s="62" t="str">
        <f t="shared" si="8"/>
        <v>TAG001515 FAU Master Account Set: Budget Pool - Expense</v>
      </c>
      <c r="G457" s="70">
        <v>12560</v>
      </c>
      <c r="H457" s="70">
        <v>0</v>
      </c>
      <c r="I457" s="70">
        <v>12560</v>
      </c>
      <c r="J457" s="70">
        <v>7237.54</v>
      </c>
      <c r="K457" s="70">
        <v>0</v>
      </c>
      <c r="L457" s="70">
        <v>0</v>
      </c>
      <c r="M457" s="70">
        <v>7237.54</v>
      </c>
      <c r="N457" s="70">
        <v>5322.46</v>
      </c>
      <c r="O457" s="70">
        <v>0.423763</v>
      </c>
      <c r="P457" s="63">
        <v>2024</v>
      </c>
      <c r="Q457" s="65"/>
      <c r="R457" s="66"/>
    </row>
    <row r="458" spans="1:18" hidden="1" x14ac:dyDescent="0.25">
      <c r="A458" s="64" t="s">
        <v>56</v>
      </c>
      <c r="B458" s="64" t="s">
        <v>12</v>
      </c>
      <c r="C458" s="64" t="s">
        <v>118</v>
      </c>
      <c r="D458" s="64" t="s">
        <v>117</v>
      </c>
      <c r="E458" s="64" t="s">
        <v>120</v>
      </c>
      <c r="F458" s="62" t="str">
        <f t="shared" si="8"/>
        <v>TAG001515 FAU Master Account Set: Budget Pool - INTRA-Fund Transfers Out</v>
      </c>
      <c r="G458" s="70">
        <v>2466.02</v>
      </c>
      <c r="H458" s="70">
        <v>0</v>
      </c>
      <c r="I458" s="70">
        <v>2466.02</v>
      </c>
      <c r="J458" s="70">
        <v>8076.57</v>
      </c>
      <c r="K458" s="70">
        <v>0</v>
      </c>
      <c r="L458" s="70">
        <v>0</v>
      </c>
      <c r="M458" s="70">
        <v>8076.57</v>
      </c>
      <c r="N458" s="70">
        <v>-5610.55</v>
      </c>
      <c r="O458" s="70">
        <v>-2.2751489999999999</v>
      </c>
      <c r="P458" s="63">
        <v>2024</v>
      </c>
      <c r="Q458" s="65"/>
      <c r="R458" s="66"/>
    </row>
    <row r="459" spans="1:18" hidden="1" x14ac:dyDescent="0.25">
      <c r="A459" s="64" t="s">
        <v>56</v>
      </c>
      <c r="B459" s="64" t="s">
        <v>12</v>
      </c>
      <c r="C459" s="64" t="s">
        <v>118</v>
      </c>
      <c r="D459" s="64" t="s">
        <v>117</v>
      </c>
      <c r="E459" s="64" t="s">
        <v>116</v>
      </c>
      <c r="F459" s="62" t="str">
        <f t="shared" si="8"/>
        <v>TAG001515 FAU Master Account Set: Budget Pool - OPS</v>
      </c>
      <c r="G459" s="70">
        <v>75512</v>
      </c>
      <c r="H459" s="70">
        <v>0</v>
      </c>
      <c r="I459" s="70">
        <v>75512</v>
      </c>
      <c r="J459" s="70">
        <v>69586.5</v>
      </c>
      <c r="K459" s="70">
        <v>0</v>
      </c>
      <c r="L459" s="70">
        <v>0</v>
      </c>
      <c r="M459" s="70">
        <v>69586.5</v>
      </c>
      <c r="N459" s="70">
        <v>5925.5</v>
      </c>
      <c r="O459" s="70">
        <v>7.8470999999999999E-2</v>
      </c>
      <c r="P459" s="63">
        <v>2024</v>
      </c>
      <c r="Q459" s="65"/>
      <c r="R459" s="66"/>
    </row>
    <row r="460" spans="1:18" hidden="1" x14ac:dyDescent="0.25">
      <c r="A460" s="64" t="s">
        <v>57</v>
      </c>
      <c r="B460" s="64" t="s">
        <v>431</v>
      </c>
      <c r="C460" s="64" t="s">
        <v>118</v>
      </c>
      <c r="D460" s="64" t="s">
        <v>117</v>
      </c>
      <c r="E460" s="64" t="s">
        <v>121</v>
      </c>
      <c r="F460" s="62" t="str">
        <f t="shared" si="8"/>
        <v>TAG001516 FAU Master Account Set: Budget Pool - Expense</v>
      </c>
      <c r="G460" s="70">
        <v>16000</v>
      </c>
      <c r="H460" s="70">
        <v>0</v>
      </c>
      <c r="I460" s="70">
        <v>16000</v>
      </c>
      <c r="J460" s="70">
        <v>13974.27</v>
      </c>
      <c r="K460" s="70">
        <v>0</v>
      </c>
      <c r="L460" s="70">
        <v>0</v>
      </c>
      <c r="M460" s="70">
        <v>13974.27</v>
      </c>
      <c r="N460" s="70">
        <v>2025.73</v>
      </c>
      <c r="O460" s="70">
        <v>0.126608</v>
      </c>
      <c r="P460" s="63">
        <v>2024</v>
      </c>
      <c r="Q460" s="65"/>
      <c r="R460" s="66"/>
    </row>
    <row r="461" spans="1:18" hidden="1" x14ac:dyDescent="0.25">
      <c r="A461" s="64" t="s">
        <v>57</v>
      </c>
      <c r="B461" s="64" t="s">
        <v>431</v>
      </c>
      <c r="C461" s="64" t="s">
        <v>118</v>
      </c>
      <c r="D461" s="64" t="s">
        <v>117</v>
      </c>
      <c r="E461" s="64" t="s">
        <v>120</v>
      </c>
      <c r="F461" s="62" t="str">
        <f t="shared" si="8"/>
        <v>TAG001516 FAU Master Account Set: Budget Pool - INTRA-Fund Transfers Out</v>
      </c>
      <c r="G461" s="70">
        <v>448</v>
      </c>
      <c r="H461" s="70">
        <v>0</v>
      </c>
      <c r="I461" s="70">
        <v>448</v>
      </c>
      <c r="J461" s="70">
        <v>391.29</v>
      </c>
      <c r="K461" s="70">
        <v>0</v>
      </c>
      <c r="L461" s="70">
        <v>0</v>
      </c>
      <c r="M461" s="70">
        <v>391.29</v>
      </c>
      <c r="N461" s="70">
        <v>56.71</v>
      </c>
      <c r="O461" s="70">
        <v>0.126585</v>
      </c>
      <c r="P461" s="63">
        <v>2024</v>
      </c>
      <c r="Q461" s="65"/>
      <c r="R461" s="66"/>
    </row>
    <row r="462" spans="1:18" hidden="1" x14ac:dyDescent="0.25">
      <c r="A462" s="64" t="s">
        <v>58</v>
      </c>
      <c r="B462" s="64" t="s">
        <v>430</v>
      </c>
      <c r="C462" s="64" t="s">
        <v>118</v>
      </c>
      <c r="D462" s="64" t="s">
        <v>117</v>
      </c>
      <c r="E462" s="64" t="s">
        <v>121</v>
      </c>
      <c r="F462" s="62" t="str">
        <f t="shared" si="8"/>
        <v>TAG001517 FAU Master Account Set: Budget Pool - Expense</v>
      </c>
      <c r="G462" s="70">
        <v>9000</v>
      </c>
      <c r="H462" s="70">
        <v>0</v>
      </c>
      <c r="I462" s="70">
        <v>9000</v>
      </c>
      <c r="J462" s="70">
        <v>3183</v>
      </c>
      <c r="K462" s="70">
        <v>0</v>
      </c>
      <c r="L462" s="70">
        <v>0</v>
      </c>
      <c r="M462" s="70">
        <v>3183</v>
      </c>
      <c r="N462" s="70">
        <v>5817</v>
      </c>
      <c r="O462" s="70">
        <v>0.64633300000000005</v>
      </c>
      <c r="P462" s="63">
        <v>2024</v>
      </c>
      <c r="Q462" s="65"/>
      <c r="R462" s="66"/>
    </row>
    <row r="463" spans="1:18" hidden="1" x14ac:dyDescent="0.25">
      <c r="A463" s="64" t="s">
        <v>58</v>
      </c>
      <c r="B463" s="64" t="s">
        <v>430</v>
      </c>
      <c r="C463" s="64" t="s">
        <v>118</v>
      </c>
      <c r="D463" s="64" t="s">
        <v>117</v>
      </c>
      <c r="E463" s="64" t="s">
        <v>120</v>
      </c>
      <c r="F463" s="62" t="str">
        <f t="shared" si="8"/>
        <v>TAG001517 FAU Master Account Set: Budget Pool - INTRA-Fund Transfers Out</v>
      </c>
      <c r="G463" s="70">
        <v>252</v>
      </c>
      <c r="H463" s="70">
        <v>0</v>
      </c>
      <c r="I463" s="70">
        <v>252</v>
      </c>
      <c r="J463" s="70">
        <v>89.12</v>
      </c>
      <c r="K463" s="70">
        <v>0</v>
      </c>
      <c r="L463" s="70">
        <v>0</v>
      </c>
      <c r="M463" s="70">
        <v>89.12</v>
      </c>
      <c r="N463" s="70">
        <v>162.88</v>
      </c>
      <c r="O463" s="70">
        <v>0.64634899999999995</v>
      </c>
      <c r="P463" s="63">
        <v>2024</v>
      </c>
      <c r="Q463" s="65"/>
      <c r="R463" s="66"/>
    </row>
    <row r="464" spans="1:18" hidden="1" x14ac:dyDescent="0.25">
      <c r="A464" s="64" t="s">
        <v>59</v>
      </c>
      <c r="B464" s="64" t="s">
        <v>7</v>
      </c>
      <c r="C464" s="64" t="s">
        <v>118</v>
      </c>
      <c r="D464" s="64" t="s">
        <v>117</v>
      </c>
      <c r="E464" s="64" t="s">
        <v>121</v>
      </c>
      <c r="F464" s="62" t="str">
        <f t="shared" si="8"/>
        <v>TAG001518 FAU Master Account Set: Budget Pool - Expense</v>
      </c>
      <c r="G464" s="70">
        <v>10800</v>
      </c>
      <c r="H464" s="70">
        <v>0</v>
      </c>
      <c r="I464" s="70">
        <v>10800</v>
      </c>
      <c r="J464" s="70">
        <v>10732.48</v>
      </c>
      <c r="K464" s="70">
        <v>0</v>
      </c>
      <c r="L464" s="70">
        <v>0</v>
      </c>
      <c r="M464" s="70">
        <v>10732.48</v>
      </c>
      <c r="N464" s="70">
        <v>67.52</v>
      </c>
      <c r="O464" s="70">
        <v>6.2519999999999997E-3</v>
      </c>
      <c r="P464" s="63">
        <v>2024</v>
      </c>
      <c r="Q464" s="65"/>
      <c r="R464" s="66"/>
    </row>
    <row r="465" spans="1:18" hidden="1" x14ac:dyDescent="0.25">
      <c r="A465" s="64" t="s">
        <v>59</v>
      </c>
      <c r="B465" s="64" t="s">
        <v>7</v>
      </c>
      <c r="C465" s="64" t="s">
        <v>118</v>
      </c>
      <c r="D465" s="64" t="s">
        <v>117</v>
      </c>
      <c r="E465" s="64" t="s">
        <v>120</v>
      </c>
      <c r="F465" s="62" t="str">
        <f t="shared" si="8"/>
        <v>TAG001518 FAU Master Account Set: Budget Pool - INTRA-Fund Transfers Out</v>
      </c>
      <c r="G465" s="70">
        <v>302.39999999999998</v>
      </c>
      <c r="H465" s="70">
        <v>0</v>
      </c>
      <c r="I465" s="70">
        <v>302.39999999999998</v>
      </c>
      <c r="J465" s="70">
        <v>300.51</v>
      </c>
      <c r="K465" s="70">
        <v>0</v>
      </c>
      <c r="L465" s="70">
        <v>0</v>
      </c>
      <c r="M465" s="70">
        <v>300.51</v>
      </c>
      <c r="N465" s="70">
        <v>1.89</v>
      </c>
      <c r="O465" s="70">
        <v>6.2500000000000003E-3</v>
      </c>
      <c r="P465" s="63">
        <v>2024</v>
      </c>
      <c r="Q465" s="65"/>
      <c r="R465" s="66"/>
    </row>
    <row r="466" spans="1:18" hidden="1" x14ac:dyDescent="0.25">
      <c r="A466" s="64" t="s">
        <v>113</v>
      </c>
      <c r="B466" s="64" t="s">
        <v>429</v>
      </c>
      <c r="C466" s="64" t="s">
        <v>118</v>
      </c>
      <c r="D466" s="64" t="s">
        <v>117</v>
      </c>
      <c r="E466" s="64" t="s">
        <v>121</v>
      </c>
      <c r="F466" s="62" t="str">
        <f t="shared" si="8"/>
        <v>TAG001686 FAU Master Account Set: Budget Pool - Expense</v>
      </c>
      <c r="G466" s="70">
        <v>20500</v>
      </c>
      <c r="H466" s="70">
        <v>0</v>
      </c>
      <c r="I466" s="70">
        <v>20500</v>
      </c>
      <c r="J466" s="70">
        <v>8779</v>
      </c>
      <c r="K466" s="70">
        <v>0</v>
      </c>
      <c r="L466" s="70">
        <v>0</v>
      </c>
      <c r="M466" s="70">
        <v>8779</v>
      </c>
      <c r="N466" s="70">
        <v>11721</v>
      </c>
      <c r="O466" s="70">
        <v>0.57175600000000004</v>
      </c>
      <c r="P466" s="63">
        <v>2024</v>
      </c>
      <c r="Q466" s="65"/>
      <c r="R466" s="66"/>
    </row>
    <row r="467" spans="1:18" hidden="1" x14ac:dyDescent="0.25">
      <c r="A467" s="64" t="s">
        <v>113</v>
      </c>
      <c r="B467" s="64" t="s">
        <v>429</v>
      </c>
      <c r="C467" s="64" t="s">
        <v>118</v>
      </c>
      <c r="D467" s="64" t="s">
        <v>117</v>
      </c>
      <c r="E467" s="64" t="s">
        <v>801</v>
      </c>
      <c r="F467" s="62" t="str">
        <f t="shared" si="8"/>
        <v>TAG001686 FAU Master Account Set: Budget Pool - INTRA-Fund Transfers In</v>
      </c>
      <c r="G467" s="70">
        <v>-10000</v>
      </c>
      <c r="H467" s="70">
        <v>0</v>
      </c>
      <c r="I467" s="70">
        <v>-10000</v>
      </c>
      <c r="J467" s="70">
        <v>-10000</v>
      </c>
      <c r="K467" s="70">
        <v>0</v>
      </c>
      <c r="L467" s="70">
        <v>0</v>
      </c>
      <c r="M467" s="70">
        <v>-10000</v>
      </c>
      <c r="N467" s="70">
        <v>0</v>
      </c>
      <c r="O467" s="70">
        <v>0</v>
      </c>
      <c r="P467" s="63">
        <v>2024</v>
      </c>
      <c r="Q467" s="65"/>
      <c r="R467" s="66"/>
    </row>
    <row r="468" spans="1:18" hidden="1" x14ac:dyDescent="0.25">
      <c r="A468" s="64" t="s">
        <v>113</v>
      </c>
      <c r="B468" s="64" t="s">
        <v>429</v>
      </c>
      <c r="C468" s="64" t="s">
        <v>118</v>
      </c>
      <c r="D468" s="64" t="s">
        <v>117</v>
      </c>
      <c r="E468" s="64" t="s">
        <v>120</v>
      </c>
      <c r="F468" s="62" t="str">
        <f t="shared" si="8"/>
        <v>TAG001686 FAU Master Account Set: Budget Pool - INTRA-Fund Transfers Out</v>
      </c>
      <c r="G468" s="70">
        <v>574</v>
      </c>
      <c r="H468" s="70">
        <v>0</v>
      </c>
      <c r="I468" s="70">
        <v>574</v>
      </c>
      <c r="J468" s="70">
        <v>245.81</v>
      </c>
      <c r="K468" s="70">
        <v>0</v>
      </c>
      <c r="L468" s="70">
        <v>0</v>
      </c>
      <c r="M468" s="70">
        <v>245.81</v>
      </c>
      <c r="N468" s="70">
        <v>328.19</v>
      </c>
      <c r="O468" s="70">
        <v>0.57176000000000005</v>
      </c>
      <c r="P468" s="63">
        <v>2024</v>
      </c>
      <c r="Q468" s="65"/>
      <c r="R468" s="66"/>
    </row>
    <row r="469" spans="1:18" hidden="1" x14ac:dyDescent="0.25">
      <c r="A469" s="64" t="s">
        <v>114</v>
      </c>
      <c r="B469" s="64" t="s">
        <v>428</v>
      </c>
      <c r="C469" s="64" t="s">
        <v>118</v>
      </c>
      <c r="D469" s="64" t="s">
        <v>117</v>
      </c>
      <c r="E469" s="64" t="s">
        <v>121</v>
      </c>
      <c r="F469" s="62" t="str">
        <f t="shared" si="8"/>
        <v>TAG001687 FAU Master Account Set: Budget Pool - Expense</v>
      </c>
      <c r="G469" s="70">
        <v>38000</v>
      </c>
      <c r="H469" s="70">
        <v>0</v>
      </c>
      <c r="I469" s="70">
        <v>38000</v>
      </c>
      <c r="J469" s="70">
        <v>0</v>
      </c>
      <c r="K469" s="70">
        <v>0</v>
      </c>
      <c r="L469" s="70">
        <v>0</v>
      </c>
      <c r="M469" s="70">
        <v>0</v>
      </c>
      <c r="N469" s="70">
        <v>38000</v>
      </c>
      <c r="O469" s="70">
        <v>1</v>
      </c>
      <c r="P469" s="63">
        <v>2024</v>
      </c>
      <c r="Q469" s="65"/>
      <c r="R469" s="66"/>
    </row>
    <row r="470" spans="1:18" hidden="1" x14ac:dyDescent="0.25">
      <c r="A470" s="64" t="s">
        <v>114</v>
      </c>
      <c r="B470" s="64" t="s">
        <v>428</v>
      </c>
      <c r="C470" s="64" t="s">
        <v>118</v>
      </c>
      <c r="D470" s="64" t="s">
        <v>117</v>
      </c>
      <c r="E470" s="64" t="s">
        <v>120</v>
      </c>
      <c r="F470" s="62" t="str">
        <f t="shared" si="8"/>
        <v>TAG001687 FAU Master Account Set: Budget Pool - INTRA-Fund Transfers Out</v>
      </c>
      <c r="G470" s="70">
        <v>1064</v>
      </c>
      <c r="H470" s="70">
        <v>0</v>
      </c>
      <c r="I470" s="70">
        <v>1064</v>
      </c>
      <c r="J470" s="70">
        <v>0</v>
      </c>
      <c r="K470" s="70">
        <v>0</v>
      </c>
      <c r="L470" s="70">
        <v>0</v>
      </c>
      <c r="M470" s="70">
        <v>0</v>
      </c>
      <c r="N470" s="70">
        <v>1064</v>
      </c>
      <c r="O470" s="70">
        <v>1</v>
      </c>
      <c r="P470" s="63">
        <v>2024</v>
      </c>
      <c r="Q470" s="65"/>
      <c r="R470" s="66"/>
    </row>
    <row r="471" spans="1:18" hidden="1" x14ac:dyDescent="0.25">
      <c r="A471" s="64" t="s">
        <v>115</v>
      </c>
      <c r="B471" s="64" t="s">
        <v>427</v>
      </c>
      <c r="C471" s="64" t="s">
        <v>118</v>
      </c>
      <c r="D471" s="64" t="s">
        <v>117</v>
      </c>
      <c r="E471" s="64" t="s">
        <v>121</v>
      </c>
      <c r="F471" s="62" t="str">
        <f t="shared" si="8"/>
        <v>TAG001924 FAU Master Account Set: Budget Pool - Expense</v>
      </c>
      <c r="G471" s="70">
        <v>12000</v>
      </c>
      <c r="H471" s="70">
        <v>0</v>
      </c>
      <c r="I471" s="70">
        <v>12000</v>
      </c>
      <c r="J471" s="70">
        <v>6318.74</v>
      </c>
      <c r="K471" s="70">
        <v>0</v>
      </c>
      <c r="L471" s="70">
        <v>0</v>
      </c>
      <c r="M471" s="70">
        <v>6318.74</v>
      </c>
      <c r="N471" s="70">
        <v>5681.26</v>
      </c>
      <c r="O471" s="70">
        <v>0.47343800000000003</v>
      </c>
      <c r="P471" s="63">
        <v>2024</v>
      </c>
      <c r="Q471" s="65"/>
      <c r="R471" s="66"/>
    </row>
    <row r="472" spans="1:18" hidden="1" x14ac:dyDescent="0.25">
      <c r="A472" s="64" t="s">
        <v>115</v>
      </c>
      <c r="B472" s="64" t="s">
        <v>427</v>
      </c>
      <c r="C472" s="64" t="s">
        <v>118</v>
      </c>
      <c r="D472" s="64" t="s">
        <v>117</v>
      </c>
      <c r="E472" s="64" t="s">
        <v>801</v>
      </c>
      <c r="F472" s="62" t="str">
        <f t="shared" si="8"/>
        <v>TAG001924 FAU Master Account Set: Budget Pool - INTRA-Fund Transfers In</v>
      </c>
      <c r="G472" s="70">
        <v>-20000</v>
      </c>
      <c r="H472" s="70">
        <v>0</v>
      </c>
      <c r="I472" s="70">
        <v>-20000</v>
      </c>
      <c r="J472" s="70">
        <v>-20000</v>
      </c>
      <c r="K472" s="70">
        <v>0</v>
      </c>
      <c r="L472" s="70">
        <v>0</v>
      </c>
      <c r="M472" s="70">
        <v>-20000</v>
      </c>
      <c r="N472" s="70">
        <v>0</v>
      </c>
      <c r="O472" s="70">
        <v>0</v>
      </c>
      <c r="P472" s="63">
        <v>2024</v>
      </c>
      <c r="Q472" s="65"/>
      <c r="R472" s="66"/>
    </row>
    <row r="473" spans="1:18" hidden="1" x14ac:dyDescent="0.25">
      <c r="A473" s="64" t="s">
        <v>115</v>
      </c>
      <c r="B473" s="64" t="s">
        <v>427</v>
      </c>
      <c r="C473" s="64" t="s">
        <v>118</v>
      </c>
      <c r="D473" s="64" t="s">
        <v>117</v>
      </c>
      <c r="E473" s="64" t="s">
        <v>120</v>
      </c>
      <c r="F473" s="62" t="str">
        <f t="shared" si="8"/>
        <v>TAG001924 FAU Master Account Set: Budget Pool - INTRA-Fund Transfers Out</v>
      </c>
      <c r="G473" s="70">
        <v>336</v>
      </c>
      <c r="H473" s="70">
        <v>0</v>
      </c>
      <c r="I473" s="70">
        <v>336</v>
      </c>
      <c r="J473" s="70">
        <v>176.92</v>
      </c>
      <c r="K473" s="70">
        <v>0</v>
      </c>
      <c r="L473" s="70">
        <v>0</v>
      </c>
      <c r="M473" s="70">
        <v>176.92</v>
      </c>
      <c r="N473" s="70">
        <v>159.08000000000001</v>
      </c>
      <c r="O473" s="70">
        <v>0.47345199999999998</v>
      </c>
      <c r="P473" s="63">
        <v>2024</v>
      </c>
      <c r="Q473" s="65"/>
      <c r="R473" s="66"/>
    </row>
    <row r="474" spans="1:18" hidden="1" x14ac:dyDescent="0.25">
      <c r="A474" s="64" t="s">
        <v>107</v>
      </c>
      <c r="B474" s="64" t="s">
        <v>426</v>
      </c>
      <c r="C474" s="64" t="s">
        <v>118</v>
      </c>
      <c r="D474" s="64" t="s">
        <v>117</v>
      </c>
      <c r="E474" s="64" t="s">
        <v>121</v>
      </c>
      <c r="F474" s="62" t="str">
        <f t="shared" si="8"/>
        <v>TAG001927 FAU Master Account Set: Budget Pool - Expense</v>
      </c>
      <c r="G474" s="70">
        <v>6120</v>
      </c>
      <c r="H474" s="70">
        <v>0</v>
      </c>
      <c r="I474" s="70">
        <v>6120</v>
      </c>
      <c r="J474" s="70">
        <v>0</v>
      </c>
      <c r="K474" s="70">
        <v>0</v>
      </c>
      <c r="L474" s="70">
        <v>0</v>
      </c>
      <c r="M474" s="70">
        <v>0</v>
      </c>
      <c r="N474" s="70">
        <v>6120</v>
      </c>
      <c r="O474" s="70">
        <v>1</v>
      </c>
      <c r="P474" s="63">
        <v>2024</v>
      </c>
      <c r="Q474" s="65"/>
      <c r="R474" s="66"/>
    </row>
    <row r="475" spans="1:18" hidden="1" x14ac:dyDescent="0.25">
      <c r="A475" s="64" t="s">
        <v>107</v>
      </c>
      <c r="B475" s="64" t="s">
        <v>426</v>
      </c>
      <c r="C475" s="64" t="s">
        <v>118</v>
      </c>
      <c r="D475" s="64" t="s">
        <v>117</v>
      </c>
      <c r="E475" s="64" t="s">
        <v>120</v>
      </c>
      <c r="F475" s="62" t="str">
        <f t="shared" si="8"/>
        <v>TAG001927 FAU Master Account Set: Budget Pool - INTRA-Fund Transfers Out</v>
      </c>
      <c r="G475" s="70">
        <v>171.36</v>
      </c>
      <c r="H475" s="70">
        <v>0</v>
      </c>
      <c r="I475" s="70">
        <v>171.36</v>
      </c>
      <c r="J475" s="70">
        <v>0</v>
      </c>
      <c r="K475" s="70">
        <v>0</v>
      </c>
      <c r="L475" s="70">
        <v>0</v>
      </c>
      <c r="M475" s="70">
        <v>0</v>
      </c>
      <c r="N475" s="70">
        <v>171.36</v>
      </c>
      <c r="O475" s="70">
        <v>1</v>
      </c>
      <c r="P475" s="63">
        <v>2024</v>
      </c>
      <c r="Q475" s="65"/>
      <c r="R475" s="66"/>
    </row>
    <row r="476" spans="1:18" hidden="1" x14ac:dyDescent="0.25">
      <c r="A476" s="64" t="s">
        <v>107</v>
      </c>
      <c r="B476" s="64" t="s">
        <v>426</v>
      </c>
      <c r="C476" s="64" t="s">
        <v>118</v>
      </c>
      <c r="D476" s="64" t="s">
        <v>117</v>
      </c>
      <c r="E476" s="64" t="s">
        <v>802</v>
      </c>
      <c r="F476" s="62" t="str">
        <f t="shared" si="8"/>
        <v>TAG001927 FAU Master Account Set: Budget Pool - Revenue</v>
      </c>
      <c r="G476" s="70">
        <v>-4500</v>
      </c>
      <c r="H476" s="70">
        <v>0</v>
      </c>
      <c r="I476" s="70">
        <v>-4500</v>
      </c>
      <c r="J476" s="70">
        <v>0</v>
      </c>
      <c r="K476" s="70">
        <v>0</v>
      </c>
      <c r="L476" s="70">
        <v>0</v>
      </c>
      <c r="M476" s="70">
        <v>0</v>
      </c>
      <c r="N476" s="70">
        <v>-4500</v>
      </c>
      <c r="O476" s="70">
        <v>1</v>
      </c>
      <c r="P476" s="63">
        <v>2024</v>
      </c>
      <c r="Q476" s="65"/>
      <c r="R476" s="66"/>
    </row>
    <row r="477" spans="1:18" hidden="1" x14ac:dyDescent="0.25">
      <c r="A477" s="64" t="s">
        <v>60</v>
      </c>
      <c r="B477" s="64" t="s">
        <v>425</v>
      </c>
      <c r="C477" s="64" t="s">
        <v>118</v>
      </c>
      <c r="D477" s="64" t="s">
        <v>117</v>
      </c>
      <c r="E477" s="64" t="s">
        <v>121</v>
      </c>
      <c r="F477" s="62" t="str">
        <f t="shared" si="8"/>
        <v>TAG003502 FAU Master Account Set: Budget Pool - Expense</v>
      </c>
      <c r="G477" s="70">
        <v>74084</v>
      </c>
      <c r="H477" s="70">
        <v>0</v>
      </c>
      <c r="I477" s="70">
        <v>74084</v>
      </c>
      <c r="J477" s="70">
        <v>64751.98</v>
      </c>
      <c r="K477" s="70">
        <v>0</v>
      </c>
      <c r="L477" s="70">
        <v>0</v>
      </c>
      <c r="M477" s="70">
        <v>64751.98</v>
      </c>
      <c r="N477" s="70">
        <v>9332.02</v>
      </c>
      <c r="O477" s="70">
        <v>0.12596499999999999</v>
      </c>
      <c r="P477" s="63">
        <v>2024</v>
      </c>
      <c r="Q477" s="65"/>
      <c r="R477" s="66"/>
    </row>
    <row r="478" spans="1:18" hidden="1" x14ac:dyDescent="0.25">
      <c r="A478" s="64" t="s">
        <v>60</v>
      </c>
      <c r="B478" s="64" t="s">
        <v>425</v>
      </c>
      <c r="C478" s="64" t="s">
        <v>118</v>
      </c>
      <c r="D478" s="64" t="s">
        <v>117</v>
      </c>
      <c r="E478" s="64" t="s">
        <v>120</v>
      </c>
      <c r="F478" s="62" t="str">
        <f t="shared" si="8"/>
        <v>TAG003502 FAU Master Account Set: Budget Pool - INTRA-Fund Transfers Out</v>
      </c>
      <c r="G478" s="70">
        <v>15332.73</v>
      </c>
      <c r="H478" s="70">
        <v>0</v>
      </c>
      <c r="I478" s="70">
        <v>15332.73</v>
      </c>
      <c r="J478" s="70">
        <v>21554.720000000001</v>
      </c>
      <c r="K478" s="70">
        <v>0</v>
      </c>
      <c r="L478" s="70">
        <v>0</v>
      </c>
      <c r="M478" s="70">
        <v>21554.720000000001</v>
      </c>
      <c r="N478" s="70">
        <v>-6221.99</v>
      </c>
      <c r="O478" s="70">
        <v>-0.40579799999999999</v>
      </c>
      <c r="P478" s="63">
        <v>2024</v>
      </c>
      <c r="Q478" s="65"/>
      <c r="R478" s="66"/>
    </row>
    <row r="479" spans="1:18" hidden="1" x14ac:dyDescent="0.25">
      <c r="A479" s="64" t="s">
        <v>60</v>
      </c>
      <c r="B479" s="64" t="s">
        <v>425</v>
      </c>
      <c r="C479" s="64" t="s">
        <v>118</v>
      </c>
      <c r="D479" s="64" t="s">
        <v>117</v>
      </c>
      <c r="E479" s="64" t="s">
        <v>116</v>
      </c>
      <c r="F479" s="62" t="str">
        <f t="shared" si="8"/>
        <v>TAG003502 FAU Master Account Set: Budget Pool - OPS</v>
      </c>
      <c r="G479" s="70">
        <v>43200</v>
      </c>
      <c r="H479" s="70">
        <v>0</v>
      </c>
      <c r="I479" s="70">
        <v>43200</v>
      </c>
      <c r="J479" s="70">
        <v>34618</v>
      </c>
      <c r="K479" s="70">
        <v>0</v>
      </c>
      <c r="L479" s="70">
        <v>0</v>
      </c>
      <c r="M479" s="70">
        <v>34618</v>
      </c>
      <c r="N479" s="70">
        <v>8582</v>
      </c>
      <c r="O479" s="70">
        <v>0.198657</v>
      </c>
      <c r="P479" s="63">
        <v>2024</v>
      </c>
      <c r="Q479" s="65"/>
      <c r="R479" s="66"/>
    </row>
    <row r="480" spans="1:18" hidden="1" x14ac:dyDescent="0.25">
      <c r="A480" s="64" t="s">
        <v>60</v>
      </c>
      <c r="B480" s="64" t="s">
        <v>425</v>
      </c>
      <c r="C480" s="64" t="s">
        <v>118</v>
      </c>
      <c r="D480" s="64" t="s">
        <v>117</v>
      </c>
      <c r="E480" s="64" t="s">
        <v>125</v>
      </c>
      <c r="F480" s="62" t="str">
        <f t="shared" si="8"/>
        <v>TAG003502 FAU Master Account Set: Budget Pool - Salaries &amp; Benefits (AMP, SP, Faculty)</v>
      </c>
      <c r="G480" s="70">
        <v>430313.53</v>
      </c>
      <c r="H480" s="70">
        <v>0</v>
      </c>
      <c r="I480" s="70">
        <v>430313.53</v>
      </c>
      <c r="J480" s="70">
        <v>397816.83</v>
      </c>
      <c r="K480" s="70">
        <v>0</v>
      </c>
      <c r="L480" s="70">
        <v>0</v>
      </c>
      <c r="M480" s="70">
        <v>397816.83</v>
      </c>
      <c r="N480" s="70">
        <v>32496.7</v>
      </c>
      <c r="O480" s="70">
        <v>7.5519000000000003E-2</v>
      </c>
      <c r="P480" s="63">
        <v>2024</v>
      </c>
      <c r="Q480" s="65"/>
      <c r="R480" s="66"/>
    </row>
    <row r="481" spans="1:18" hidden="1" x14ac:dyDescent="0.25">
      <c r="A481" s="64" t="s">
        <v>61</v>
      </c>
      <c r="B481" s="64" t="s">
        <v>15</v>
      </c>
      <c r="C481" s="64" t="s">
        <v>118</v>
      </c>
      <c r="D481" s="64" t="s">
        <v>117</v>
      </c>
      <c r="E481" s="64" t="s">
        <v>121</v>
      </c>
      <c r="F481" s="62" t="str">
        <f t="shared" si="8"/>
        <v>TAG003543 FAU Master Account Set: Budget Pool - Expense</v>
      </c>
      <c r="G481" s="70">
        <v>0</v>
      </c>
      <c r="H481" s="70">
        <v>0</v>
      </c>
      <c r="I481" s="70">
        <v>0</v>
      </c>
      <c r="J481" s="70">
        <v>0</v>
      </c>
      <c r="K481" s="70">
        <v>0</v>
      </c>
      <c r="L481" s="70">
        <v>0</v>
      </c>
      <c r="M481" s="70">
        <v>0</v>
      </c>
      <c r="N481" s="70">
        <v>0</v>
      </c>
      <c r="O481" s="70">
        <v>0</v>
      </c>
      <c r="P481" s="63">
        <v>2024</v>
      </c>
      <c r="Q481" s="65"/>
      <c r="R481" s="66"/>
    </row>
    <row r="482" spans="1:18" hidden="1" x14ac:dyDescent="0.25">
      <c r="A482" s="64" t="s">
        <v>61</v>
      </c>
      <c r="B482" s="64" t="s">
        <v>15</v>
      </c>
      <c r="C482" s="64" t="s">
        <v>118</v>
      </c>
      <c r="D482" s="64" t="s">
        <v>117</v>
      </c>
      <c r="E482" s="64" t="s">
        <v>123</v>
      </c>
      <c r="F482" s="62" t="str">
        <f t="shared" si="8"/>
        <v>TAG003543 FAU Master Account Set: Budget Pool - INTER-Fund Transfers Out</v>
      </c>
      <c r="G482" s="70">
        <v>1754893</v>
      </c>
      <c r="H482" s="70">
        <v>0</v>
      </c>
      <c r="I482" s="70">
        <v>1754893</v>
      </c>
      <c r="J482" s="70">
        <v>1754893</v>
      </c>
      <c r="K482" s="70">
        <v>0</v>
      </c>
      <c r="L482" s="70">
        <v>0</v>
      </c>
      <c r="M482" s="70">
        <v>1754893</v>
      </c>
      <c r="N482" s="70">
        <v>0</v>
      </c>
      <c r="O482" s="70">
        <v>0</v>
      </c>
      <c r="P482" s="63">
        <v>2024</v>
      </c>
      <c r="Q482" s="65"/>
      <c r="R482" s="66"/>
    </row>
    <row r="483" spans="1:18" hidden="1" x14ac:dyDescent="0.25">
      <c r="A483" s="64" t="s">
        <v>61</v>
      </c>
      <c r="B483" s="64" t="s">
        <v>15</v>
      </c>
      <c r="C483" s="64" t="s">
        <v>118</v>
      </c>
      <c r="D483" s="64" t="s">
        <v>117</v>
      </c>
      <c r="E483" s="64" t="s">
        <v>120</v>
      </c>
      <c r="F483" s="62" t="str">
        <f t="shared" si="8"/>
        <v>TAG003543 FAU Master Account Set: Budget Pool - INTRA-Fund Transfers Out</v>
      </c>
      <c r="G483" s="70">
        <v>0</v>
      </c>
      <c r="H483" s="70">
        <v>0</v>
      </c>
      <c r="I483" s="70">
        <v>0</v>
      </c>
      <c r="J483" s="70">
        <v>0</v>
      </c>
      <c r="K483" s="70">
        <v>0</v>
      </c>
      <c r="L483" s="70">
        <v>0</v>
      </c>
      <c r="M483" s="70">
        <v>0</v>
      </c>
      <c r="N483" s="70">
        <v>0</v>
      </c>
      <c r="O483" s="70">
        <v>0</v>
      </c>
      <c r="P483" s="63">
        <v>2024</v>
      </c>
      <c r="Q483" s="65"/>
      <c r="R483" s="66"/>
    </row>
    <row r="484" spans="1:18" hidden="1" x14ac:dyDescent="0.25">
      <c r="A484" s="64" t="s">
        <v>62</v>
      </c>
      <c r="B484" s="64" t="s">
        <v>424</v>
      </c>
      <c r="C484" s="64" t="s">
        <v>118</v>
      </c>
      <c r="D484" s="64" t="s">
        <v>117</v>
      </c>
      <c r="E484" s="64" t="s">
        <v>121</v>
      </c>
      <c r="F484" s="62" t="str">
        <f t="shared" si="8"/>
        <v>TAG004958 FAU Master Account Set: Budget Pool - Expense</v>
      </c>
      <c r="G484" s="70">
        <v>56000</v>
      </c>
      <c r="H484" s="70">
        <v>-53371</v>
      </c>
      <c r="I484" s="70">
        <v>2629</v>
      </c>
      <c r="J484" s="70">
        <v>226.25</v>
      </c>
      <c r="K484" s="70">
        <v>0</v>
      </c>
      <c r="L484" s="70">
        <v>0</v>
      </c>
      <c r="M484" s="70">
        <v>226.25</v>
      </c>
      <c r="N484" s="70">
        <v>2402.75</v>
      </c>
      <c r="O484" s="70">
        <v>0.913941</v>
      </c>
      <c r="P484" s="63">
        <v>2024</v>
      </c>
      <c r="Q484" s="65"/>
      <c r="R484" s="66"/>
    </row>
    <row r="485" spans="1:18" hidden="1" x14ac:dyDescent="0.25">
      <c r="A485" s="64" t="s">
        <v>62</v>
      </c>
      <c r="B485" s="64" t="s">
        <v>424</v>
      </c>
      <c r="C485" s="64" t="s">
        <v>118</v>
      </c>
      <c r="D485" s="64" t="s">
        <v>117</v>
      </c>
      <c r="E485" s="64" t="s">
        <v>120</v>
      </c>
      <c r="F485" s="62" t="str">
        <f t="shared" si="8"/>
        <v>TAG004958 FAU Master Account Set: Budget Pool - INTRA-Fund Transfers Out</v>
      </c>
      <c r="G485" s="70">
        <v>4359.2</v>
      </c>
      <c r="H485" s="70">
        <v>0</v>
      </c>
      <c r="I485" s="70">
        <v>4359.2</v>
      </c>
      <c r="J485" s="70">
        <v>4291.92</v>
      </c>
      <c r="K485" s="70">
        <v>0</v>
      </c>
      <c r="L485" s="70">
        <v>0</v>
      </c>
      <c r="M485" s="70">
        <v>4291.92</v>
      </c>
      <c r="N485" s="70">
        <v>67.28</v>
      </c>
      <c r="O485" s="70">
        <v>1.5434E-2</v>
      </c>
      <c r="P485" s="63">
        <v>2024</v>
      </c>
      <c r="Q485" s="65"/>
      <c r="R485" s="66"/>
    </row>
    <row r="486" spans="1:18" hidden="1" x14ac:dyDescent="0.25">
      <c r="A486" s="64" t="s">
        <v>62</v>
      </c>
      <c r="B486" s="64" t="s">
        <v>424</v>
      </c>
      <c r="C486" s="64" t="s">
        <v>118</v>
      </c>
      <c r="D486" s="64" t="s">
        <v>117</v>
      </c>
      <c r="E486" s="64" t="s">
        <v>116</v>
      </c>
      <c r="F486" s="62" t="str">
        <f t="shared" si="8"/>
        <v>TAG004958 FAU Master Account Set: Budget Pool - OPS</v>
      </c>
      <c r="G486" s="70">
        <v>10400</v>
      </c>
      <c r="H486" s="70">
        <v>53371</v>
      </c>
      <c r="I486" s="70">
        <v>63771</v>
      </c>
      <c r="J486" s="70">
        <v>63771</v>
      </c>
      <c r="K486" s="70">
        <v>0</v>
      </c>
      <c r="L486" s="70">
        <v>0</v>
      </c>
      <c r="M486" s="70">
        <v>63771</v>
      </c>
      <c r="N486" s="70">
        <v>0</v>
      </c>
      <c r="O486" s="70">
        <v>0</v>
      </c>
      <c r="P486" s="63">
        <v>2024</v>
      </c>
      <c r="Q486" s="65"/>
      <c r="R486" s="66"/>
    </row>
    <row r="487" spans="1:18" hidden="1" x14ac:dyDescent="0.25">
      <c r="A487" s="64" t="s">
        <v>108</v>
      </c>
      <c r="B487" s="64" t="s">
        <v>423</v>
      </c>
      <c r="C487" s="64" t="s">
        <v>118</v>
      </c>
      <c r="D487" s="64" t="s">
        <v>117</v>
      </c>
      <c r="E487" s="64" t="s">
        <v>121</v>
      </c>
      <c r="F487" s="62" t="str">
        <f t="shared" si="8"/>
        <v>TAG005101 FAU Master Account Set: Budget Pool - Expense</v>
      </c>
      <c r="G487" s="70">
        <v>6000</v>
      </c>
      <c r="H487" s="70">
        <v>0</v>
      </c>
      <c r="I487" s="70">
        <v>6000</v>
      </c>
      <c r="J487" s="70">
        <v>0</v>
      </c>
      <c r="K487" s="70">
        <v>0</v>
      </c>
      <c r="L487" s="70">
        <v>0</v>
      </c>
      <c r="M487" s="70">
        <v>0</v>
      </c>
      <c r="N487" s="70">
        <v>6000</v>
      </c>
      <c r="O487" s="70">
        <v>1</v>
      </c>
      <c r="P487" s="63">
        <v>2024</v>
      </c>
      <c r="Q487" s="65"/>
      <c r="R487" s="66"/>
    </row>
    <row r="488" spans="1:18" hidden="1" x14ac:dyDescent="0.25">
      <c r="A488" s="64" t="s">
        <v>108</v>
      </c>
      <c r="B488" s="64" t="s">
        <v>423</v>
      </c>
      <c r="C488" s="64" t="s">
        <v>118</v>
      </c>
      <c r="D488" s="64" t="s">
        <v>117</v>
      </c>
      <c r="E488" s="64" t="s">
        <v>801</v>
      </c>
      <c r="F488" s="62" t="str">
        <f t="shared" si="8"/>
        <v>TAG005101 FAU Master Account Set: Budget Pool - INTRA-Fund Transfers In</v>
      </c>
      <c r="G488" s="70">
        <v>-2500</v>
      </c>
      <c r="H488" s="70">
        <v>0</v>
      </c>
      <c r="I488" s="70">
        <v>-2500</v>
      </c>
      <c r="J488" s="70">
        <v>-2500</v>
      </c>
      <c r="K488" s="70">
        <v>0</v>
      </c>
      <c r="L488" s="70">
        <v>0</v>
      </c>
      <c r="M488" s="70">
        <v>-2500</v>
      </c>
      <c r="N488" s="70">
        <v>0</v>
      </c>
      <c r="O488" s="70">
        <v>0</v>
      </c>
      <c r="P488" s="63">
        <v>2024</v>
      </c>
      <c r="Q488" s="65"/>
      <c r="R488" s="66"/>
    </row>
    <row r="489" spans="1:18" hidden="1" x14ac:dyDescent="0.25">
      <c r="A489" s="64" t="s">
        <v>108</v>
      </c>
      <c r="B489" s="64" t="s">
        <v>423</v>
      </c>
      <c r="C489" s="64" t="s">
        <v>118</v>
      </c>
      <c r="D489" s="64" t="s">
        <v>117</v>
      </c>
      <c r="E489" s="64" t="s">
        <v>120</v>
      </c>
      <c r="F489" s="62" t="str">
        <f t="shared" si="8"/>
        <v>TAG005101 FAU Master Account Set: Budget Pool - INTRA-Fund Transfers Out</v>
      </c>
      <c r="G489" s="70">
        <v>168</v>
      </c>
      <c r="H489" s="70">
        <v>0</v>
      </c>
      <c r="I489" s="70">
        <v>168</v>
      </c>
      <c r="J489" s="70">
        <v>0</v>
      </c>
      <c r="K489" s="70">
        <v>0</v>
      </c>
      <c r="L489" s="70">
        <v>0</v>
      </c>
      <c r="M489" s="70">
        <v>0</v>
      </c>
      <c r="N489" s="70">
        <v>168</v>
      </c>
      <c r="O489" s="70">
        <v>1</v>
      </c>
      <c r="P489" s="63">
        <v>2024</v>
      </c>
      <c r="Q489" s="65"/>
      <c r="R489" s="66"/>
    </row>
    <row r="490" spans="1:18" hidden="1" x14ac:dyDescent="0.25">
      <c r="A490" s="64" t="s">
        <v>108</v>
      </c>
      <c r="B490" s="64" t="s">
        <v>423</v>
      </c>
      <c r="C490" s="64" t="s">
        <v>118</v>
      </c>
      <c r="D490" s="64" t="s">
        <v>117</v>
      </c>
      <c r="E490" s="64" t="s">
        <v>802</v>
      </c>
      <c r="F490" s="62" t="str">
        <f t="shared" si="8"/>
        <v>TAG005101 FAU Master Account Set: Budget Pool - Revenue</v>
      </c>
      <c r="G490" s="70">
        <v>-1000</v>
      </c>
      <c r="H490" s="70">
        <v>0</v>
      </c>
      <c r="I490" s="70">
        <v>-1000</v>
      </c>
      <c r="J490" s="70">
        <v>0</v>
      </c>
      <c r="K490" s="70">
        <v>0</v>
      </c>
      <c r="L490" s="70">
        <v>0</v>
      </c>
      <c r="M490" s="70">
        <v>0</v>
      </c>
      <c r="N490" s="70">
        <v>-1000</v>
      </c>
      <c r="O490" s="70">
        <v>1</v>
      </c>
      <c r="P490" s="63">
        <v>2024</v>
      </c>
      <c r="Q490" s="65"/>
      <c r="R490" s="66"/>
    </row>
    <row r="491" spans="1:18" hidden="1" x14ac:dyDescent="0.25">
      <c r="A491" s="64" t="s">
        <v>97</v>
      </c>
      <c r="B491" s="64" t="s">
        <v>98</v>
      </c>
      <c r="C491" s="64" t="s">
        <v>118</v>
      </c>
      <c r="D491" s="64" t="s">
        <v>117</v>
      </c>
      <c r="E491" s="64" t="s">
        <v>121</v>
      </c>
      <c r="F491" s="62" t="str">
        <f t="shared" si="8"/>
        <v>TAG006850 FAU Master Account Set: Budget Pool - Expense</v>
      </c>
      <c r="G491" s="70">
        <v>115000</v>
      </c>
      <c r="H491" s="70">
        <v>0</v>
      </c>
      <c r="I491" s="70">
        <v>115000</v>
      </c>
      <c r="J491" s="70">
        <v>114269.55</v>
      </c>
      <c r="K491" s="70">
        <v>0</v>
      </c>
      <c r="L491" s="70">
        <v>0</v>
      </c>
      <c r="M491" s="70">
        <v>114269.55</v>
      </c>
      <c r="N491" s="70">
        <v>730.45</v>
      </c>
      <c r="O491" s="70">
        <v>6.352E-3</v>
      </c>
      <c r="P491" s="63">
        <v>2024</v>
      </c>
      <c r="Q491" s="65"/>
      <c r="R491" s="66"/>
    </row>
    <row r="492" spans="1:18" hidden="1" x14ac:dyDescent="0.25">
      <c r="A492" s="64" t="s">
        <v>97</v>
      </c>
      <c r="B492" s="64" t="s">
        <v>98</v>
      </c>
      <c r="C492" s="64" t="s">
        <v>118</v>
      </c>
      <c r="D492" s="64" t="s">
        <v>117</v>
      </c>
      <c r="E492" s="64" t="s">
        <v>120</v>
      </c>
      <c r="F492" s="62" t="str">
        <f t="shared" si="8"/>
        <v>TAG006850 FAU Master Account Set: Budget Pool - INTRA-Fund Transfers Out</v>
      </c>
      <c r="G492" s="70">
        <v>3220</v>
      </c>
      <c r="H492" s="70">
        <v>0</v>
      </c>
      <c r="I492" s="70">
        <v>3220</v>
      </c>
      <c r="J492" s="70">
        <v>3199.54</v>
      </c>
      <c r="K492" s="70">
        <v>0</v>
      </c>
      <c r="L492" s="70">
        <v>0</v>
      </c>
      <c r="M492" s="70">
        <v>3199.54</v>
      </c>
      <c r="N492" s="70">
        <v>20.46</v>
      </c>
      <c r="O492" s="70">
        <v>6.3540000000000003E-3</v>
      </c>
      <c r="P492" s="63">
        <v>2024</v>
      </c>
      <c r="Q492" s="65"/>
      <c r="R492" s="66"/>
    </row>
    <row r="493" spans="1:18" hidden="1" x14ac:dyDescent="0.25">
      <c r="A493" s="64" t="s">
        <v>414</v>
      </c>
      <c r="B493" s="64" t="s">
        <v>416</v>
      </c>
      <c r="C493" s="64" t="s">
        <v>118</v>
      </c>
      <c r="D493" s="64" t="s">
        <v>117</v>
      </c>
      <c r="E493" s="64" t="s">
        <v>121</v>
      </c>
      <c r="F493" s="62" t="str">
        <f t="shared" si="8"/>
        <v>TAG008792 FAU Master Account Set: Budget Pool - Expense</v>
      </c>
      <c r="G493" s="70">
        <v>17500</v>
      </c>
      <c r="H493" s="70">
        <v>0</v>
      </c>
      <c r="I493" s="70">
        <v>17500</v>
      </c>
      <c r="J493" s="70">
        <v>12595.8</v>
      </c>
      <c r="K493" s="70">
        <v>0</v>
      </c>
      <c r="L493" s="70">
        <v>0</v>
      </c>
      <c r="M493" s="70">
        <v>12595.8</v>
      </c>
      <c r="N493" s="70">
        <v>4904.2</v>
      </c>
      <c r="O493" s="70">
        <v>0.28023999999999999</v>
      </c>
      <c r="P493" s="63">
        <v>2024</v>
      </c>
      <c r="Q493" s="65"/>
      <c r="R493" s="66"/>
    </row>
    <row r="494" spans="1:18" hidden="1" x14ac:dyDescent="0.25">
      <c r="A494" s="64" t="s">
        <v>414</v>
      </c>
      <c r="B494" s="64" t="s">
        <v>416</v>
      </c>
      <c r="C494" s="64" t="s">
        <v>118</v>
      </c>
      <c r="D494" s="64" t="s">
        <v>117</v>
      </c>
      <c r="E494" s="64" t="s">
        <v>120</v>
      </c>
      <c r="F494" s="62" t="str">
        <f t="shared" si="8"/>
        <v>TAG008792 FAU Master Account Set: Budget Pool - INTRA-Fund Transfers Out</v>
      </c>
      <c r="G494" s="70">
        <v>590.79999999999995</v>
      </c>
      <c r="H494" s="70">
        <v>0</v>
      </c>
      <c r="I494" s="70">
        <v>590.79999999999995</v>
      </c>
      <c r="J494" s="70">
        <v>1587.39</v>
      </c>
      <c r="K494" s="70">
        <v>0</v>
      </c>
      <c r="L494" s="70">
        <v>0</v>
      </c>
      <c r="M494" s="70">
        <v>1587.39</v>
      </c>
      <c r="N494" s="70">
        <v>-996.59</v>
      </c>
      <c r="O494" s="70">
        <v>-1.6868479999999999</v>
      </c>
      <c r="P494" s="63">
        <v>2024</v>
      </c>
      <c r="Q494" s="65"/>
      <c r="R494" s="66"/>
    </row>
    <row r="495" spans="1:18" hidden="1" x14ac:dyDescent="0.25">
      <c r="A495" s="64" t="s">
        <v>414</v>
      </c>
      <c r="B495" s="64" t="s">
        <v>416</v>
      </c>
      <c r="C495" s="64" t="s">
        <v>118</v>
      </c>
      <c r="D495" s="64" t="s">
        <v>117</v>
      </c>
      <c r="E495" s="64" t="s">
        <v>116</v>
      </c>
      <c r="F495" s="62" t="str">
        <f t="shared" si="8"/>
        <v>TAG008792 FAU Master Account Set: Budget Pool - OPS</v>
      </c>
      <c r="G495" s="70">
        <v>3600</v>
      </c>
      <c r="H495" s="70">
        <v>0</v>
      </c>
      <c r="I495" s="70">
        <v>3600</v>
      </c>
      <c r="J495" s="70">
        <v>1025.28</v>
      </c>
      <c r="K495" s="70">
        <v>0</v>
      </c>
      <c r="L495" s="70">
        <v>0</v>
      </c>
      <c r="M495" s="70">
        <v>1025.28</v>
      </c>
      <c r="N495" s="70">
        <v>2574.7199999999998</v>
      </c>
      <c r="O495" s="70">
        <v>0.71519999999999995</v>
      </c>
      <c r="P495" s="63">
        <v>2024</v>
      </c>
      <c r="Q495" s="65"/>
      <c r="R495" s="66"/>
    </row>
    <row r="496" spans="1:18" hidden="1" x14ac:dyDescent="0.25">
      <c r="A496" s="64" t="s">
        <v>417</v>
      </c>
      <c r="B496" s="64" t="s">
        <v>741</v>
      </c>
      <c r="C496" s="64" t="s">
        <v>118</v>
      </c>
      <c r="D496" s="64" t="s">
        <v>117</v>
      </c>
      <c r="E496" s="64" t="s">
        <v>121</v>
      </c>
      <c r="F496" s="62" t="str">
        <f t="shared" si="8"/>
        <v>TAG008793 FAU Master Account Set: Budget Pool - Expense</v>
      </c>
      <c r="G496" s="70">
        <v>10000</v>
      </c>
      <c r="H496" s="70">
        <v>0</v>
      </c>
      <c r="I496" s="70">
        <v>10000</v>
      </c>
      <c r="J496" s="70">
        <v>4194.58</v>
      </c>
      <c r="K496" s="70">
        <v>0</v>
      </c>
      <c r="L496" s="70">
        <v>0</v>
      </c>
      <c r="M496" s="70">
        <v>4194.58</v>
      </c>
      <c r="N496" s="70">
        <v>5805.42</v>
      </c>
      <c r="O496" s="70">
        <v>0.580542</v>
      </c>
      <c r="P496" s="63">
        <v>2024</v>
      </c>
      <c r="Q496" s="65"/>
      <c r="R496" s="66"/>
    </row>
    <row r="497" spans="1:18" hidden="1" x14ac:dyDescent="0.25">
      <c r="A497" s="64" t="s">
        <v>417</v>
      </c>
      <c r="B497" s="64" t="s">
        <v>741</v>
      </c>
      <c r="C497" s="64" t="s">
        <v>118</v>
      </c>
      <c r="D497" s="64" t="s">
        <v>117</v>
      </c>
      <c r="E497" s="64" t="s">
        <v>120</v>
      </c>
      <c r="F497" s="62" t="str">
        <f t="shared" si="8"/>
        <v>TAG008793 FAU Master Account Set: Budget Pool - INTRA-Fund Transfers Out</v>
      </c>
      <c r="G497" s="70">
        <v>280</v>
      </c>
      <c r="H497" s="70">
        <v>0</v>
      </c>
      <c r="I497" s="70">
        <v>280</v>
      </c>
      <c r="J497" s="70">
        <v>117.45</v>
      </c>
      <c r="K497" s="70">
        <v>0</v>
      </c>
      <c r="L497" s="70">
        <v>0</v>
      </c>
      <c r="M497" s="70">
        <v>117.45</v>
      </c>
      <c r="N497" s="70">
        <v>162.55000000000001</v>
      </c>
      <c r="O497" s="70">
        <v>0.58053600000000005</v>
      </c>
      <c r="P497" s="63">
        <v>2024</v>
      </c>
      <c r="Q497" s="65"/>
      <c r="R497" s="66"/>
    </row>
    <row r="498" spans="1:18" hidden="1" x14ac:dyDescent="0.25">
      <c r="A498" s="64" t="s">
        <v>418</v>
      </c>
      <c r="B498" s="64" t="s">
        <v>419</v>
      </c>
      <c r="C498" s="64" t="s">
        <v>118</v>
      </c>
      <c r="D498" s="64" t="s">
        <v>117</v>
      </c>
      <c r="E498" s="64" t="s">
        <v>121</v>
      </c>
      <c r="F498" s="62" t="str">
        <f t="shared" si="8"/>
        <v>TAG008794 FAU Master Account Set: Budget Pool - Expense</v>
      </c>
      <c r="G498" s="70">
        <v>1500</v>
      </c>
      <c r="H498" s="70">
        <v>11.98</v>
      </c>
      <c r="I498" s="70">
        <v>1511.98</v>
      </c>
      <c r="J498" s="70">
        <v>1511.98</v>
      </c>
      <c r="K498" s="70">
        <v>0</v>
      </c>
      <c r="L498" s="70">
        <v>0</v>
      </c>
      <c r="M498" s="70">
        <v>1511.98</v>
      </c>
      <c r="N498" s="70">
        <v>0</v>
      </c>
      <c r="O498" s="70">
        <v>0</v>
      </c>
      <c r="P498" s="63">
        <v>2024</v>
      </c>
      <c r="Q498" s="65"/>
      <c r="R498" s="66"/>
    </row>
    <row r="499" spans="1:18" hidden="1" x14ac:dyDescent="0.25">
      <c r="A499" s="64" t="s">
        <v>418</v>
      </c>
      <c r="B499" s="64" t="s">
        <v>419</v>
      </c>
      <c r="C499" s="64" t="s">
        <v>118</v>
      </c>
      <c r="D499" s="64" t="s">
        <v>117</v>
      </c>
      <c r="E499" s="64" t="s">
        <v>120</v>
      </c>
      <c r="F499" s="62" t="str">
        <f t="shared" si="8"/>
        <v>TAG008794 FAU Master Account Set: Budget Pool - INTRA-Fund Transfers Out</v>
      </c>
      <c r="G499" s="70">
        <v>442.54</v>
      </c>
      <c r="H499" s="70">
        <v>0</v>
      </c>
      <c r="I499" s="70">
        <v>442.54</v>
      </c>
      <c r="J499" s="70">
        <v>1058.78</v>
      </c>
      <c r="K499" s="70">
        <v>0</v>
      </c>
      <c r="L499" s="70">
        <v>0</v>
      </c>
      <c r="M499" s="70">
        <v>1058.78</v>
      </c>
      <c r="N499" s="70">
        <v>-616.24</v>
      </c>
      <c r="O499" s="70">
        <v>-1.3925069999999999</v>
      </c>
      <c r="P499" s="63">
        <v>2024</v>
      </c>
      <c r="Q499" s="65"/>
      <c r="R499" s="66"/>
    </row>
    <row r="500" spans="1:18" hidden="1" x14ac:dyDescent="0.25">
      <c r="A500" s="64" t="s">
        <v>418</v>
      </c>
      <c r="B500" s="64" t="s">
        <v>419</v>
      </c>
      <c r="C500" s="64" t="s">
        <v>118</v>
      </c>
      <c r="D500" s="64" t="s">
        <v>117</v>
      </c>
      <c r="E500" s="64" t="s">
        <v>116</v>
      </c>
      <c r="F500" s="62" t="str">
        <f t="shared" si="8"/>
        <v>TAG008794 FAU Master Account Set: Budget Pool - OPS</v>
      </c>
      <c r="G500" s="70">
        <v>14305</v>
      </c>
      <c r="H500" s="70">
        <v>-11.98</v>
      </c>
      <c r="I500" s="70">
        <v>14293.02</v>
      </c>
      <c r="J500" s="70">
        <v>12830.25</v>
      </c>
      <c r="K500" s="70">
        <v>0</v>
      </c>
      <c r="L500" s="70">
        <v>0</v>
      </c>
      <c r="M500" s="70">
        <v>12830.25</v>
      </c>
      <c r="N500" s="70">
        <v>1462.77</v>
      </c>
      <c r="O500" s="70">
        <v>0.102342</v>
      </c>
      <c r="P500" s="63">
        <v>2024</v>
      </c>
      <c r="Q500" s="65"/>
      <c r="R500" s="66"/>
    </row>
    <row r="501" spans="1:18" hidden="1" x14ac:dyDescent="0.25">
      <c r="A501" s="64" t="s">
        <v>420</v>
      </c>
      <c r="B501" s="64" t="s">
        <v>421</v>
      </c>
      <c r="C501" s="64" t="s">
        <v>118</v>
      </c>
      <c r="D501" s="64" t="s">
        <v>117</v>
      </c>
      <c r="E501" s="64" t="s">
        <v>121</v>
      </c>
      <c r="F501" s="62" t="str">
        <f t="shared" si="8"/>
        <v>TAG008795 FAU Master Account Set: Budget Pool - Expense</v>
      </c>
      <c r="G501" s="70">
        <v>9500</v>
      </c>
      <c r="H501" s="70">
        <v>0</v>
      </c>
      <c r="I501" s="70">
        <v>9500</v>
      </c>
      <c r="J501" s="70">
        <v>9724.14</v>
      </c>
      <c r="K501" s="70">
        <v>0</v>
      </c>
      <c r="L501" s="70">
        <v>0</v>
      </c>
      <c r="M501" s="70">
        <v>9724.14</v>
      </c>
      <c r="N501" s="70">
        <v>-224.14</v>
      </c>
      <c r="O501" s="70">
        <v>-2.3594E-2</v>
      </c>
      <c r="P501" s="63">
        <v>2024</v>
      </c>
      <c r="Q501" s="65"/>
      <c r="R501" s="66"/>
    </row>
    <row r="502" spans="1:18" hidden="1" x14ac:dyDescent="0.25">
      <c r="A502" s="64" t="s">
        <v>420</v>
      </c>
      <c r="B502" s="64" t="s">
        <v>421</v>
      </c>
      <c r="C502" s="64" t="s">
        <v>118</v>
      </c>
      <c r="D502" s="64" t="s">
        <v>117</v>
      </c>
      <c r="E502" s="64" t="s">
        <v>120</v>
      </c>
      <c r="F502" s="62" t="str">
        <f t="shared" si="8"/>
        <v>TAG008795 FAU Master Account Set: Budget Pool - INTRA-Fund Transfers Out</v>
      </c>
      <c r="G502" s="70">
        <v>266</v>
      </c>
      <c r="H502" s="70">
        <v>0</v>
      </c>
      <c r="I502" s="70">
        <v>266</v>
      </c>
      <c r="J502" s="70">
        <v>272.27</v>
      </c>
      <c r="K502" s="70">
        <v>0</v>
      </c>
      <c r="L502" s="70">
        <v>0</v>
      </c>
      <c r="M502" s="70">
        <v>272.27</v>
      </c>
      <c r="N502" s="70">
        <v>-6.27</v>
      </c>
      <c r="O502" s="70">
        <v>-2.3571000000000002E-2</v>
      </c>
      <c r="P502" s="63">
        <v>2024</v>
      </c>
      <c r="Q502" s="65"/>
      <c r="R502" s="66"/>
    </row>
    <row r="503" spans="1:18" hidden="1" x14ac:dyDescent="0.25">
      <c r="A503" s="64" t="s">
        <v>765</v>
      </c>
      <c r="B503" s="64" t="s">
        <v>766</v>
      </c>
      <c r="C503" s="64" t="s">
        <v>118</v>
      </c>
      <c r="D503" s="64" t="s">
        <v>117</v>
      </c>
      <c r="E503" s="64" t="s">
        <v>121</v>
      </c>
      <c r="F503" s="62" t="str">
        <f t="shared" si="8"/>
        <v>TAG009718 FAU Master Account Set: Budget Pool - Expense</v>
      </c>
      <c r="G503" s="70">
        <v>35000</v>
      </c>
      <c r="H503" s="70">
        <v>0</v>
      </c>
      <c r="I503" s="70">
        <v>35000</v>
      </c>
      <c r="J503" s="70">
        <v>33424.58</v>
      </c>
      <c r="K503" s="70">
        <v>0</v>
      </c>
      <c r="L503" s="70">
        <v>0</v>
      </c>
      <c r="M503" s="70">
        <v>33424.58</v>
      </c>
      <c r="N503" s="70">
        <v>1575.42</v>
      </c>
      <c r="O503" s="70">
        <v>4.5012000000000003E-2</v>
      </c>
      <c r="P503" s="63">
        <v>2024</v>
      </c>
      <c r="Q503" s="65"/>
      <c r="R503" s="66"/>
    </row>
    <row r="504" spans="1:18" hidden="1" x14ac:dyDescent="0.25">
      <c r="A504" s="64" t="s">
        <v>765</v>
      </c>
      <c r="B504" s="64" t="s">
        <v>766</v>
      </c>
      <c r="C504" s="64" t="s">
        <v>118</v>
      </c>
      <c r="D504" s="64" t="s">
        <v>117</v>
      </c>
      <c r="E504" s="64" t="s">
        <v>120</v>
      </c>
      <c r="F504" s="62" t="str">
        <f t="shared" si="8"/>
        <v>TAG009718 FAU Master Account Set: Budget Pool - INTRA-Fund Transfers Out</v>
      </c>
      <c r="G504" s="70">
        <v>980</v>
      </c>
      <c r="H504" s="70">
        <v>0</v>
      </c>
      <c r="I504" s="70">
        <v>980</v>
      </c>
      <c r="J504" s="70">
        <v>935.89</v>
      </c>
      <c r="K504" s="70">
        <v>0</v>
      </c>
      <c r="L504" s="70">
        <v>0</v>
      </c>
      <c r="M504" s="70">
        <v>935.89</v>
      </c>
      <c r="N504" s="70">
        <v>44.11</v>
      </c>
      <c r="O504" s="70">
        <v>4.5010000000000001E-2</v>
      </c>
      <c r="P504" s="63">
        <v>2024</v>
      </c>
      <c r="Q504" s="65"/>
      <c r="R504" s="66"/>
    </row>
    <row r="505" spans="1:18" hidden="1" x14ac:dyDescent="0.25">
      <c r="A505" s="64" t="s">
        <v>807</v>
      </c>
      <c r="B505" s="64" t="s">
        <v>808</v>
      </c>
      <c r="C505" s="64" t="s">
        <v>118</v>
      </c>
      <c r="D505" s="64" t="s">
        <v>117</v>
      </c>
      <c r="E505" s="64" t="s">
        <v>121</v>
      </c>
      <c r="F505" s="62" t="str">
        <f t="shared" si="8"/>
        <v>TAG010682 FAU Master Account Set: Budget Pool - Expense</v>
      </c>
      <c r="G505" s="70">
        <v>20000</v>
      </c>
      <c r="H505" s="70">
        <v>0</v>
      </c>
      <c r="I505" s="70">
        <v>20000</v>
      </c>
      <c r="J505" s="70">
        <v>18475.93</v>
      </c>
      <c r="K505" s="70">
        <v>0</v>
      </c>
      <c r="L505" s="70">
        <v>0</v>
      </c>
      <c r="M505" s="70">
        <v>18475.93</v>
      </c>
      <c r="N505" s="70">
        <v>1524.07</v>
      </c>
      <c r="O505" s="70">
        <v>7.6203999999999994E-2</v>
      </c>
      <c r="P505" s="63">
        <v>2024</v>
      </c>
      <c r="Q505" s="65"/>
      <c r="R505" s="66"/>
    </row>
    <row r="506" spans="1:18" hidden="1" x14ac:dyDescent="0.25">
      <c r="A506" s="64" t="s">
        <v>807</v>
      </c>
      <c r="B506" s="64" t="s">
        <v>808</v>
      </c>
      <c r="C506" s="64" t="s">
        <v>118</v>
      </c>
      <c r="D506" s="64" t="s">
        <v>117</v>
      </c>
      <c r="E506" s="64" t="s">
        <v>120</v>
      </c>
      <c r="F506" s="62" t="str">
        <f t="shared" si="8"/>
        <v>TAG010682 FAU Master Account Set: Budget Pool - INTRA-Fund Transfers Out</v>
      </c>
      <c r="G506" s="70">
        <v>560</v>
      </c>
      <c r="H506" s="70">
        <v>0</v>
      </c>
      <c r="I506" s="70">
        <v>560</v>
      </c>
      <c r="J506" s="70">
        <v>517.33000000000004</v>
      </c>
      <c r="K506" s="70">
        <v>0</v>
      </c>
      <c r="L506" s="70">
        <v>0</v>
      </c>
      <c r="M506" s="70">
        <v>517.33000000000004</v>
      </c>
      <c r="N506" s="70">
        <v>42.67</v>
      </c>
      <c r="O506" s="70">
        <v>7.6196E-2</v>
      </c>
      <c r="P506" s="63">
        <v>2024</v>
      </c>
      <c r="Q506" s="65"/>
      <c r="R506" s="66"/>
    </row>
    <row r="507" spans="1:18" hidden="1" x14ac:dyDescent="0.25">
      <c r="A507" t="s">
        <v>25</v>
      </c>
      <c r="B507" t="s">
        <v>497</v>
      </c>
      <c r="C507" t="s">
        <v>118</v>
      </c>
      <c r="D507" t="s">
        <v>117</v>
      </c>
      <c r="E507" t="s">
        <v>121</v>
      </c>
      <c r="F507" s="62" t="str">
        <f t="shared" si="8"/>
        <v>TAG000493 FAU Master Account Set: Budget Pool - Expense</v>
      </c>
      <c r="G507" s="71">
        <v>11550</v>
      </c>
      <c r="H507" s="71">
        <v>-0.08</v>
      </c>
      <c r="I507" s="71">
        <v>11549.92</v>
      </c>
      <c r="J507" s="71">
        <v>10432.89</v>
      </c>
      <c r="K507" s="71">
        <v>0</v>
      </c>
      <c r="L507" s="71">
        <v>0</v>
      </c>
      <c r="M507" s="71">
        <v>10432.89</v>
      </c>
      <c r="N507" s="71">
        <v>1117.03</v>
      </c>
      <c r="O507" s="71">
        <v>9.6712999999999993E-2</v>
      </c>
      <c r="P507">
        <v>2025</v>
      </c>
    </row>
    <row r="508" spans="1:18" hidden="1" x14ac:dyDescent="0.25">
      <c r="A508" t="s">
        <v>25</v>
      </c>
      <c r="B508" t="s">
        <v>497</v>
      </c>
      <c r="C508" t="s">
        <v>118</v>
      </c>
      <c r="D508" t="s">
        <v>117</v>
      </c>
      <c r="E508" t="s">
        <v>120</v>
      </c>
      <c r="F508" s="62" t="str">
        <f t="shared" si="8"/>
        <v>TAG000493 FAU Master Account Set: Budget Pool - INTRA-Fund Transfers Out</v>
      </c>
      <c r="G508" s="71">
        <v>7775.82</v>
      </c>
      <c r="H508" s="71">
        <v>0</v>
      </c>
      <c r="I508" s="71">
        <v>7775.82</v>
      </c>
      <c r="J508" s="71">
        <v>7612.73</v>
      </c>
      <c r="K508" s="71">
        <v>0</v>
      </c>
      <c r="L508" s="71">
        <v>0</v>
      </c>
      <c r="M508" s="71">
        <v>7612.73</v>
      </c>
      <c r="N508" s="71">
        <v>163.09</v>
      </c>
      <c r="O508" s="71">
        <v>2.0974E-2</v>
      </c>
      <c r="P508">
        <v>2025</v>
      </c>
    </row>
    <row r="509" spans="1:18" hidden="1" x14ac:dyDescent="0.25">
      <c r="A509" t="s">
        <v>25</v>
      </c>
      <c r="B509" t="s">
        <v>497</v>
      </c>
      <c r="C509" t="s">
        <v>118</v>
      </c>
      <c r="D509" t="s">
        <v>117</v>
      </c>
      <c r="E509" t="s">
        <v>116</v>
      </c>
      <c r="F509" s="62" t="str">
        <f t="shared" si="8"/>
        <v>TAG000493 FAU Master Account Set: Budget Pool - OPS</v>
      </c>
      <c r="G509" s="71">
        <v>76804</v>
      </c>
      <c r="H509" s="71">
        <v>-3810.04</v>
      </c>
      <c r="I509" s="71">
        <v>72993.960000000006</v>
      </c>
      <c r="J509" s="71">
        <v>68287</v>
      </c>
      <c r="K509" s="71">
        <v>0</v>
      </c>
      <c r="L509" s="71">
        <v>0</v>
      </c>
      <c r="M509" s="71">
        <v>68287</v>
      </c>
      <c r="N509" s="71">
        <v>4706.96</v>
      </c>
      <c r="O509" s="71">
        <v>6.4484E-2</v>
      </c>
      <c r="P509">
        <v>2025</v>
      </c>
    </row>
    <row r="510" spans="1:18" hidden="1" x14ac:dyDescent="0.25">
      <c r="A510" t="s">
        <v>25</v>
      </c>
      <c r="B510" t="s">
        <v>497</v>
      </c>
      <c r="C510" t="s">
        <v>118</v>
      </c>
      <c r="D510" t="s">
        <v>117</v>
      </c>
      <c r="E510" t="s">
        <v>125</v>
      </c>
      <c r="F510" s="62" t="str">
        <f t="shared" si="8"/>
        <v>TAG000493 FAU Master Account Set: Budget Pool - Salaries &amp; Benefits (AMP, SP, Faculty)</v>
      </c>
      <c r="G510" s="71">
        <v>153639.74</v>
      </c>
      <c r="H510" s="71">
        <v>3810.12</v>
      </c>
      <c r="I510" s="71">
        <v>157449.85999999999</v>
      </c>
      <c r="J510" s="71">
        <v>157449.78</v>
      </c>
      <c r="K510" s="71">
        <v>0</v>
      </c>
      <c r="L510" s="71">
        <v>0</v>
      </c>
      <c r="M510" s="71">
        <v>157449.78</v>
      </c>
      <c r="N510" s="71">
        <v>0.08</v>
      </c>
      <c r="O510" s="71">
        <v>9.9999999999999995E-7</v>
      </c>
      <c r="P510">
        <v>2025</v>
      </c>
    </row>
    <row r="511" spans="1:18" hidden="1" x14ac:dyDescent="0.25">
      <c r="A511" t="s">
        <v>109</v>
      </c>
      <c r="B511" t="s">
        <v>496</v>
      </c>
      <c r="C511" t="s">
        <v>833</v>
      </c>
      <c r="D511" t="s">
        <v>117</v>
      </c>
      <c r="E511" t="s">
        <v>121</v>
      </c>
      <c r="F511" s="62" t="str">
        <f t="shared" si="8"/>
        <v>TAG001230 FAU Master Account Set: Budget Pool - Expense</v>
      </c>
      <c r="G511" s="71">
        <v>0</v>
      </c>
      <c r="H511" s="71">
        <v>30000</v>
      </c>
      <c r="I511" s="71">
        <v>30000</v>
      </c>
      <c r="J511" s="71">
        <v>26050</v>
      </c>
      <c r="K511" s="71">
        <v>0</v>
      </c>
      <c r="L511" s="71">
        <v>0</v>
      </c>
      <c r="M511" s="71">
        <v>26050</v>
      </c>
      <c r="N511" s="71">
        <v>3950</v>
      </c>
      <c r="O511" s="71">
        <v>0.13166700000000001</v>
      </c>
      <c r="P511">
        <v>2025</v>
      </c>
    </row>
    <row r="512" spans="1:18" hidden="1" x14ac:dyDescent="0.25">
      <c r="A512" t="s">
        <v>109</v>
      </c>
      <c r="B512" t="s">
        <v>496</v>
      </c>
      <c r="C512" t="s">
        <v>118</v>
      </c>
      <c r="D512" t="s">
        <v>117</v>
      </c>
      <c r="E512" t="s">
        <v>121</v>
      </c>
      <c r="F512" s="62" t="str">
        <f t="shared" si="8"/>
        <v>TAG001230 FAU Master Account Set: Budget Pool - Expense</v>
      </c>
      <c r="G512" s="71">
        <v>35000</v>
      </c>
      <c r="H512" s="71">
        <v>-30000</v>
      </c>
      <c r="I512" s="71">
        <v>5000</v>
      </c>
      <c r="J512" s="71">
        <v>4884.16</v>
      </c>
      <c r="K512" s="71">
        <v>0</v>
      </c>
      <c r="L512" s="71">
        <v>0</v>
      </c>
      <c r="M512" s="71">
        <v>4884.16</v>
      </c>
      <c r="N512" s="71">
        <v>115.84</v>
      </c>
      <c r="O512" s="71">
        <v>2.3168000000000001E-2</v>
      </c>
      <c r="P512">
        <v>2025</v>
      </c>
    </row>
    <row r="513" spans="1:16" hidden="1" x14ac:dyDescent="0.25">
      <c r="A513" t="s">
        <v>109</v>
      </c>
      <c r="B513" t="s">
        <v>496</v>
      </c>
      <c r="C513" t="s">
        <v>118</v>
      </c>
      <c r="D513" t="s">
        <v>117</v>
      </c>
      <c r="E513" t="s">
        <v>801</v>
      </c>
      <c r="F513" s="62" t="str">
        <f t="shared" si="8"/>
        <v>TAG001230 FAU Master Account Set: Budget Pool - INTRA-Fund Transfers In</v>
      </c>
      <c r="G513" s="71">
        <v>-1000</v>
      </c>
      <c r="H513" s="71">
        <v>0</v>
      </c>
      <c r="I513" s="71">
        <v>-1000</v>
      </c>
      <c r="J513" s="71">
        <v>-11895</v>
      </c>
      <c r="K513" s="71">
        <v>0</v>
      </c>
      <c r="L513" s="71">
        <v>0</v>
      </c>
      <c r="M513" s="71">
        <v>-11895</v>
      </c>
      <c r="N513" s="71">
        <v>10895</v>
      </c>
      <c r="O513" s="71">
        <v>-10.895</v>
      </c>
      <c r="P513">
        <v>2025</v>
      </c>
    </row>
    <row r="514" spans="1:16" hidden="1" x14ac:dyDescent="0.25">
      <c r="A514" t="s">
        <v>109</v>
      </c>
      <c r="B514" t="s">
        <v>496</v>
      </c>
      <c r="C514" t="s">
        <v>118</v>
      </c>
      <c r="D514" t="s">
        <v>117</v>
      </c>
      <c r="E514" t="s">
        <v>120</v>
      </c>
      <c r="F514" s="62" t="str">
        <f t="shared" si="8"/>
        <v>TAG001230 FAU Master Account Set: Budget Pool - INTRA-Fund Transfers Out</v>
      </c>
      <c r="G514" s="71">
        <v>980</v>
      </c>
      <c r="H514" s="71">
        <v>0</v>
      </c>
      <c r="I514" s="71">
        <v>980</v>
      </c>
      <c r="J514" s="71">
        <v>866.15</v>
      </c>
      <c r="K514" s="71">
        <v>0</v>
      </c>
      <c r="L514" s="71">
        <v>0</v>
      </c>
      <c r="M514" s="71">
        <v>866.15</v>
      </c>
      <c r="N514" s="71">
        <v>113.85</v>
      </c>
      <c r="O514" s="71">
        <v>0.116173</v>
      </c>
      <c r="P514">
        <v>2025</v>
      </c>
    </row>
    <row r="515" spans="1:16" hidden="1" x14ac:dyDescent="0.25">
      <c r="A515" t="s">
        <v>110</v>
      </c>
      <c r="B515" t="s">
        <v>495</v>
      </c>
      <c r="C515" t="s">
        <v>118</v>
      </c>
      <c r="D515" t="s">
        <v>117</v>
      </c>
      <c r="E515" t="s">
        <v>121</v>
      </c>
      <c r="F515" s="62" t="str">
        <f t="shared" ref="F515:F578" si="9">_xlfn.CONCAT(A515," ",E515)</f>
        <v>TAG001231 FAU Master Account Set: Budget Pool - Expense</v>
      </c>
      <c r="G515" s="71">
        <v>115000</v>
      </c>
      <c r="H515" s="71">
        <v>0</v>
      </c>
      <c r="I515" s="71">
        <v>115000</v>
      </c>
      <c r="J515" s="71">
        <v>115000</v>
      </c>
      <c r="K515" s="71">
        <v>0</v>
      </c>
      <c r="L515" s="71">
        <v>0</v>
      </c>
      <c r="M515" s="71">
        <v>115000</v>
      </c>
      <c r="N515" s="71">
        <v>0</v>
      </c>
      <c r="O515" s="71">
        <v>0</v>
      </c>
      <c r="P515">
        <v>2025</v>
      </c>
    </row>
    <row r="516" spans="1:16" hidden="1" x14ac:dyDescent="0.25">
      <c r="A516" t="s">
        <v>110</v>
      </c>
      <c r="B516" t="s">
        <v>495</v>
      </c>
      <c r="C516" t="s">
        <v>118</v>
      </c>
      <c r="D516" t="s">
        <v>117</v>
      </c>
      <c r="E516" t="s">
        <v>801</v>
      </c>
      <c r="F516" s="62" t="str">
        <f t="shared" si="9"/>
        <v>TAG001231 FAU Master Account Set: Budget Pool - INTRA-Fund Transfers In</v>
      </c>
      <c r="G516" s="71">
        <v>-103100</v>
      </c>
      <c r="H516" s="71">
        <v>0</v>
      </c>
      <c r="I516" s="71">
        <v>-103100</v>
      </c>
      <c r="J516" s="71">
        <v>-103100</v>
      </c>
      <c r="K516" s="71">
        <v>0</v>
      </c>
      <c r="L516" s="71">
        <v>0</v>
      </c>
      <c r="M516" s="71">
        <v>-103100</v>
      </c>
      <c r="N516" s="71">
        <v>0</v>
      </c>
      <c r="O516" s="71">
        <v>0</v>
      </c>
      <c r="P516">
        <v>2025</v>
      </c>
    </row>
    <row r="517" spans="1:16" hidden="1" x14ac:dyDescent="0.25">
      <c r="A517" t="s">
        <v>110</v>
      </c>
      <c r="B517" t="s">
        <v>495</v>
      </c>
      <c r="C517" t="s">
        <v>118</v>
      </c>
      <c r="D517" t="s">
        <v>117</v>
      </c>
      <c r="E517" t="s">
        <v>120</v>
      </c>
      <c r="F517" s="62" t="str">
        <f t="shared" si="9"/>
        <v>TAG001231 FAU Master Account Set: Budget Pool - INTRA-Fund Transfers Out</v>
      </c>
      <c r="G517" s="71">
        <v>3220</v>
      </c>
      <c r="H517" s="71">
        <v>0</v>
      </c>
      <c r="I517" s="71">
        <v>3220</v>
      </c>
      <c r="J517" s="71">
        <v>3220.01</v>
      </c>
      <c r="K517" s="71">
        <v>0</v>
      </c>
      <c r="L517" s="71">
        <v>0</v>
      </c>
      <c r="M517" s="71">
        <v>3220.01</v>
      </c>
      <c r="N517" s="71">
        <v>-0.01</v>
      </c>
      <c r="O517" s="71">
        <v>-3.0000000000000001E-6</v>
      </c>
      <c r="P517">
        <v>2025</v>
      </c>
    </row>
    <row r="518" spans="1:16" hidden="1" x14ac:dyDescent="0.25">
      <c r="A518" t="s">
        <v>111</v>
      </c>
      <c r="B518" t="s">
        <v>112</v>
      </c>
      <c r="C518" t="s">
        <v>118</v>
      </c>
      <c r="D518" t="s">
        <v>117</v>
      </c>
      <c r="E518" t="s">
        <v>121</v>
      </c>
      <c r="F518" s="62" t="str">
        <f t="shared" si="9"/>
        <v>TAG001284 FAU Master Account Set: Budget Pool - Expense</v>
      </c>
      <c r="G518" s="71">
        <v>200000</v>
      </c>
      <c r="H518" s="71">
        <v>0</v>
      </c>
      <c r="I518" s="71">
        <v>200000</v>
      </c>
      <c r="J518" s="71">
        <v>0</v>
      </c>
      <c r="K518" s="71">
        <v>0</v>
      </c>
      <c r="L518" s="71">
        <v>0</v>
      </c>
      <c r="M518" s="71">
        <v>0</v>
      </c>
      <c r="N518" s="71">
        <v>200000</v>
      </c>
      <c r="O518" s="71">
        <v>1</v>
      </c>
      <c r="P518">
        <v>2025</v>
      </c>
    </row>
    <row r="519" spans="1:16" hidden="1" x14ac:dyDescent="0.25">
      <c r="A519" t="s">
        <v>111</v>
      </c>
      <c r="B519" t="s">
        <v>112</v>
      </c>
      <c r="C519" t="s">
        <v>118</v>
      </c>
      <c r="D519" t="s">
        <v>117</v>
      </c>
      <c r="E519" t="s">
        <v>801</v>
      </c>
      <c r="F519" s="62" t="str">
        <f t="shared" si="9"/>
        <v>TAG001284 FAU Master Account Set: Budget Pool - INTRA-Fund Transfers In</v>
      </c>
      <c r="G519" s="71">
        <v>-30000</v>
      </c>
      <c r="H519" s="71">
        <v>0</v>
      </c>
      <c r="I519" s="71">
        <v>-30000</v>
      </c>
      <c r="J519" s="71">
        <v>-30000</v>
      </c>
      <c r="K519" s="71">
        <v>0</v>
      </c>
      <c r="L519" s="71">
        <v>0</v>
      </c>
      <c r="M519" s="71">
        <v>-30000</v>
      </c>
      <c r="N519" s="71">
        <v>0</v>
      </c>
      <c r="O519" s="71">
        <v>0</v>
      </c>
      <c r="P519">
        <v>2025</v>
      </c>
    </row>
    <row r="520" spans="1:16" hidden="1" x14ac:dyDescent="0.25">
      <c r="A520" t="s">
        <v>111</v>
      </c>
      <c r="B520" t="s">
        <v>112</v>
      </c>
      <c r="C520" t="s">
        <v>118</v>
      </c>
      <c r="D520" t="s">
        <v>117</v>
      </c>
      <c r="E520" t="s">
        <v>120</v>
      </c>
      <c r="F520" s="62" t="str">
        <f t="shared" si="9"/>
        <v>TAG001284 FAU Master Account Set: Budget Pool - INTRA-Fund Transfers Out</v>
      </c>
      <c r="G520" s="71">
        <v>5600</v>
      </c>
      <c r="H520" s="71">
        <v>0</v>
      </c>
      <c r="I520" s="71">
        <v>5600</v>
      </c>
      <c r="J520" s="71">
        <v>0</v>
      </c>
      <c r="K520" s="71">
        <v>0</v>
      </c>
      <c r="L520" s="71">
        <v>0</v>
      </c>
      <c r="M520" s="71">
        <v>0</v>
      </c>
      <c r="N520" s="71">
        <v>5600</v>
      </c>
      <c r="O520" s="71">
        <v>1</v>
      </c>
      <c r="P520">
        <v>2025</v>
      </c>
    </row>
    <row r="521" spans="1:16" hidden="1" x14ac:dyDescent="0.25">
      <c r="A521" t="s">
        <v>99</v>
      </c>
      <c r="B521" t="s">
        <v>440</v>
      </c>
      <c r="C521" t="s">
        <v>118</v>
      </c>
      <c r="D521" t="s">
        <v>117</v>
      </c>
      <c r="E521" t="s">
        <v>121</v>
      </c>
      <c r="F521" s="62" t="str">
        <f t="shared" si="9"/>
        <v>TAG001285 FAU Master Account Set: Budget Pool - Expense</v>
      </c>
      <c r="G521" s="71">
        <v>5000</v>
      </c>
      <c r="H521" s="71">
        <v>-2626.24</v>
      </c>
      <c r="I521" s="71">
        <v>2373.7600000000002</v>
      </c>
      <c r="J521" s="71">
        <v>233.75</v>
      </c>
      <c r="K521" s="71">
        <v>0</v>
      </c>
      <c r="L521" s="71">
        <v>0</v>
      </c>
      <c r="M521" s="71">
        <v>233.75</v>
      </c>
      <c r="N521" s="71">
        <v>2140.0100000000002</v>
      </c>
      <c r="O521" s="71">
        <v>0.901528</v>
      </c>
      <c r="P521">
        <v>2025</v>
      </c>
    </row>
    <row r="522" spans="1:16" hidden="1" x14ac:dyDescent="0.25">
      <c r="A522" t="s">
        <v>99</v>
      </c>
      <c r="B522" t="s">
        <v>440</v>
      </c>
      <c r="C522" t="s">
        <v>118</v>
      </c>
      <c r="D522" t="s">
        <v>117</v>
      </c>
      <c r="E522" t="s">
        <v>120</v>
      </c>
      <c r="F522" s="62" t="str">
        <f t="shared" si="9"/>
        <v>TAG001285 FAU Master Account Set: Budget Pool - INTRA-Fund Transfers Out</v>
      </c>
      <c r="G522" s="71">
        <v>408.8</v>
      </c>
      <c r="H522" s="71">
        <v>0</v>
      </c>
      <c r="I522" s="71">
        <v>408.8</v>
      </c>
      <c r="J522" s="71">
        <v>116.23</v>
      </c>
      <c r="K522" s="71">
        <v>0</v>
      </c>
      <c r="L522" s="71">
        <v>0</v>
      </c>
      <c r="M522" s="71">
        <v>116.23</v>
      </c>
      <c r="N522" s="71">
        <v>292.57</v>
      </c>
      <c r="O522" s="71">
        <v>0.71567999999999998</v>
      </c>
      <c r="P522">
        <v>2025</v>
      </c>
    </row>
    <row r="523" spans="1:16" hidden="1" x14ac:dyDescent="0.25">
      <c r="A523" t="s">
        <v>99</v>
      </c>
      <c r="B523" t="s">
        <v>440</v>
      </c>
      <c r="C523" t="s">
        <v>118</v>
      </c>
      <c r="D523" t="s">
        <v>117</v>
      </c>
      <c r="E523" t="s">
        <v>116</v>
      </c>
      <c r="F523" s="62" t="str">
        <f t="shared" si="9"/>
        <v>TAG001285 FAU Master Account Set: Budget Pool - OPS</v>
      </c>
      <c r="G523" s="71">
        <v>9600</v>
      </c>
      <c r="H523" s="71">
        <v>0</v>
      </c>
      <c r="I523" s="71">
        <v>9600</v>
      </c>
      <c r="J523" s="71">
        <v>1291</v>
      </c>
      <c r="K523" s="71">
        <v>0</v>
      </c>
      <c r="L523" s="71">
        <v>0</v>
      </c>
      <c r="M523" s="71">
        <v>1291</v>
      </c>
      <c r="N523" s="71">
        <v>8309</v>
      </c>
      <c r="O523" s="71">
        <v>0.86552099999999998</v>
      </c>
      <c r="P523">
        <v>2025</v>
      </c>
    </row>
    <row r="524" spans="1:16" hidden="1" x14ac:dyDescent="0.25">
      <c r="A524" t="s">
        <v>99</v>
      </c>
      <c r="B524" t="s">
        <v>440</v>
      </c>
      <c r="C524" t="s">
        <v>118</v>
      </c>
      <c r="D524" t="s">
        <v>117</v>
      </c>
      <c r="E524" t="s">
        <v>802</v>
      </c>
      <c r="F524" s="62" t="str">
        <f t="shared" si="9"/>
        <v>TAG001285 FAU Master Account Set: Budget Pool - Revenue</v>
      </c>
      <c r="G524" s="71">
        <v>-15000</v>
      </c>
      <c r="H524" s="71">
        <v>0</v>
      </c>
      <c r="I524" s="71">
        <v>-15000</v>
      </c>
      <c r="J524" s="71">
        <v>-10884.26</v>
      </c>
      <c r="K524" s="71">
        <v>0</v>
      </c>
      <c r="L524" s="71">
        <v>0</v>
      </c>
      <c r="M524" s="71">
        <v>-10884.26</v>
      </c>
      <c r="N524" s="71">
        <v>-4115.74</v>
      </c>
      <c r="O524" s="71">
        <v>0.27438299999999999</v>
      </c>
      <c r="P524">
        <v>2025</v>
      </c>
    </row>
    <row r="525" spans="1:16" hidden="1" x14ac:dyDescent="0.25">
      <c r="A525" t="s">
        <v>99</v>
      </c>
      <c r="B525" t="s">
        <v>440</v>
      </c>
      <c r="C525" t="s">
        <v>118</v>
      </c>
      <c r="D525" t="s">
        <v>117</v>
      </c>
      <c r="E525" t="s">
        <v>125</v>
      </c>
      <c r="F525" s="62" t="str">
        <f t="shared" si="9"/>
        <v>TAG001285 FAU Master Account Set: Budget Pool - Salaries &amp; Benefits (AMP, SP, Faculty)</v>
      </c>
      <c r="G525" s="71">
        <v>0</v>
      </c>
      <c r="H525" s="71">
        <v>2626.24</v>
      </c>
      <c r="I525" s="71">
        <v>2626.24</v>
      </c>
      <c r="J525" s="71">
        <v>2626.24</v>
      </c>
      <c r="K525" s="71">
        <v>0</v>
      </c>
      <c r="L525" s="71">
        <v>0</v>
      </c>
      <c r="M525" s="71">
        <v>2626.24</v>
      </c>
      <c r="N525" s="71">
        <v>0</v>
      </c>
      <c r="O525" s="71">
        <v>0</v>
      </c>
      <c r="P525">
        <v>2025</v>
      </c>
    </row>
    <row r="526" spans="1:16" hidden="1" x14ac:dyDescent="0.25">
      <c r="A526" t="s">
        <v>100</v>
      </c>
      <c r="B526" t="s">
        <v>494</v>
      </c>
      <c r="C526" t="s">
        <v>118</v>
      </c>
      <c r="D526" t="s">
        <v>117</v>
      </c>
      <c r="E526" t="s">
        <v>121</v>
      </c>
      <c r="F526" s="62" t="str">
        <f t="shared" si="9"/>
        <v>TAG001286 FAU Master Account Set: Budget Pool - Expense</v>
      </c>
      <c r="G526" s="71">
        <v>10000</v>
      </c>
      <c r="H526" s="71">
        <v>0</v>
      </c>
      <c r="I526" s="71">
        <v>10000</v>
      </c>
      <c r="J526" s="71">
        <v>525</v>
      </c>
      <c r="K526" s="71">
        <v>0</v>
      </c>
      <c r="L526" s="71">
        <v>0</v>
      </c>
      <c r="M526" s="71">
        <v>525</v>
      </c>
      <c r="N526" s="71">
        <v>9475</v>
      </c>
      <c r="O526" s="71">
        <v>0.94750000000000001</v>
      </c>
      <c r="P526">
        <v>2025</v>
      </c>
    </row>
    <row r="527" spans="1:16" hidden="1" x14ac:dyDescent="0.25">
      <c r="A527" t="s">
        <v>100</v>
      </c>
      <c r="B527" t="s">
        <v>494</v>
      </c>
      <c r="C527" t="s">
        <v>118</v>
      </c>
      <c r="D527" t="s">
        <v>117</v>
      </c>
      <c r="E527" t="s">
        <v>120</v>
      </c>
      <c r="F527" s="62" t="str">
        <f t="shared" si="9"/>
        <v>TAG001286 FAU Master Account Set: Budget Pool - INTRA-Fund Transfers Out</v>
      </c>
      <c r="G527" s="71">
        <v>280</v>
      </c>
      <c r="H527" s="71">
        <v>0</v>
      </c>
      <c r="I527" s="71">
        <v>280</v>
      </c>
      <c r="J527" s="71">
        <v>14.7</v>
      </c>
      <c r="K527" s="71">
        <v>0</v>
      </c>
      <c r="L527" s="71">
        <v>0</v>
      </c>
      <c r="M527" s="71">
        <v>14.7</v>
      </c>
      <c r="N527" s="71">
        <v>265.3</v>
      </c>
      <c r="O527" s="71">
        <v>0.94750000000000001</v>
      </c>
      <c r="P527">
        <v>2025</v>
      </c>
    </row>
    <row r="528" spans="1:16" hidden="1" x14ac:dyDescent="0.25">
      <c r="A528" t="s">
        <v>100</v>
      </c>
      <c r="B528" t="s">
        <v>494</v>
      </c>
      <c r="C528" t="s">
        <v>118</v>
      </c>
      <c r="D528" t="s">
        <v>117</v>
      </c>
      <c r="E528" t="s">
        <v>802</v>
      </c>
      <c r="F528" s="62" t="str">
        <f t="shared" si="9"/>
        <v>TAG001286 FAU Master Account Set: Budget Pool - Revenue</v>
      </c>
      <c r="G528" s="71">
        <v>-10000</v>
      </c>
      <c r="H528" s="71">
        <v>0</v>
      </c>
      <c r="I528" s="71">
        <v>-10000</v>
      </c>
      <c r="J528" s="71">
        <v>-500</v>
      </c>
      <c r="K528" s="71">
        <v>0</v>
      </c>
      <c r="L528" s="71">
        <v>0</v>
      </c>
      <c r="M528" s="71">
        <v>-500</v>
      </c>
      <c r="N528" s="71">
        <v>-9500</v>
      </c>
      <c r="O528" s="71">
        <v>0.95</v>
      </c>
      <c r="P528">
        <v>2025</v>
      </c>
    </row>
    <row r="529" spans="1:16" hidden="1" x14ac:dyDescent="0.25">
      <c r="A529" t="s">
        <v>102</v>
      </c>
      <c r="B529" t="s">
        <v>493</v>
      </c>
      <c r="C529" t="s">
        <v>118</v>
      </c>
      <c r="D529" t="s">
        <v>117</v>
      </c>
      <c r="E529" t="s">
        <v>121</v>
      </c>
      <c r="F529" s="62" t="str">
        <f t="shared" si="9"/>
        <v>TAG001288 FAU Master Account Set: Budget Pool - Expense</v>
      </c>
      <c r="G529" s="71">
        <v>10000</v>
      </c>
      <c r="H529" s="71">
        <v>0</v>
      </c>
      <c r="I529" s="71">
        <v>10000</v>
      </c>
      <c r="J529" s="71">
        <v>0</v>
      </c>
      <c r="K529" s="71">
        <v>0</v>
      </c>
      <c r="L529" s="71">
        <v>0</v>
      </c>
      <c r="M529" s="71">
        <v>0</v>
      </c>
      <c r="N529" s="71">
        <v>10000</v>
      </c>
      <c r="O529" s="71">
        <v>1</v>
      </c>
      <c r="P529">
        <v>2025</v>
      </c>
    </row>
    <row r="530" spans="1:16" hidden="1" x14ac:dyDescent="0.25">
      <c r="A530" t="s">
        <v>102</v>
      </c>
      <c r="B530" t="s">
        <v>493</v>
      </c>
      <c r="C530" t="s">
        <v>118</v>
      </c>
      <c r="D530" t="s">
        <v>117</v>
      </c>
      <c r="E530" t="s">
        <v>120</v>
      </c>
      <c r="F530" s="62" t="str">
        <f t="shared" si="9"/>
        <v>TAG001288 FAU Master Account Set: Budget Pool - INTRA-Fund Transfers Out</v>
      </c>
      <c r="G530" s="71">
        <v>280</v>
      </c>
      <c r="H530" s="71">
        <v>0</v>
      </c>
      <c r="I530" s="71">
        <v>280</v>
      </c>
      <c r="J530" s="71">
        <v>0</v>
      </c>
      <c r="K530" s="71">
        <v>0</v>
      </c>
      <c r="L530" s="71">
        <v>0</v>
      </c>
      <c r="M530" s="71">
        <v>0</v>
      </c>
      <c r="N530" s="71">
        <v>280</v>
      </c>
      <c r="O530" s="71">
        <v>1</v>
      </c>
      <c r="P530">
        <v>2025</v>
      </c>
    </row>
    <row r="531" spans="1:16" hidden="1" x14ac:dyDescent="0.25">
      <c r="A531" t="s">
        <v>102</v>
      </c>
      <c r="B531" t="s">
        <v>493</v>
      </c>
      <c r="C531" t="s">
        <v>118</v>
      </c>
      <c r="D531" t="s">
        <v>117</v>
      </c>
      <c r="E531" t="s">
        <v>802</v>
      </c>
      <c r="F531" s="62" t="str">
        <f t="shared" si="9"/>
        <v>TAG001288 FAU Master Account Set: Budget Pool - Revenue</v>
      </c>
      <c r="G531" s="71">
        <v>-2000</v>
      </c>
      <c r="H531" s="71">
        <v>0</v>
      </c>
      <c r="I531" s="71">
        <v>-2000</v>
      </c>
      <c r="J531" s="71">
        <v>0</v>
      </c>
      <c r="K531" s="71">
        <v>0</v>
      </c>
      <c r="L531" s="71">
        <v>0</v>
      </c>
      <c r="M531" s="71">
        <v>0</v>
      </c>
      <c r="N531" s="71">
        <v>-2000</v>
      </c>
      <c r="O531" s="71">
        <v>1</v>
      </c>
      <c r="P531">
        <v>2025</v>
      </c>
    </row>
    <row r="532" spans="1:16" hidden="1" x14ac:dyDescent="0.25">
      <c r="A532" t="s">
        <v>103</v>
      </c>
      <c r="B532" t="s">
        <v>446</v>
      </c>
      <c r="C532" t="s">
        <v>118</v>
      </c>
      <c r="D532" t="s">
        <v>117</v>
      </c>
      <c r="E532" t="s">
        <v>121</v>
      </c>
      <c r="F532" s="62" t="str">
        <f t="shared" si="9"/>
        <v>TAG001289 FAU Master Account Set: Budget Pool - Expense</v>
      </c>
      <c r="G532" s="71">
        <v>4630</v>
      </c>
      <c r="H532" s="71">
        <v>0</v>
      </c>
      <c r="I532" s="71">
        <v>4630</v>
      </c>
      <c r="J532" s="71">
        <v>56.55</v>
      </c>
      <c r="K532" s="71">
        <v>0</v>
      </c>
      <c r="L532" s="71">
        <v>0</v>
      </c>
      <c r="M532" s="71">
        <v>56.55</v>
      </c>
      <c r="N532" s="71">
        <v>4573.45</v>
      </c>
      <c r="O532" s="71">
        <v>0.98778600000000005</v>
      </c>
      <c r="P532">
        <v>2025</v>
      </c>
    </row>
    <row r="533" spans="1:16" hidden="1" x14ac:dyDescent="0.25">
      <c r="A533" t="s">
        <v>103</v>
      </c>
      <c r="B533" t="s">
        <v>446</v>
      </c>
      <c r="C533" t="s">
        <v>118</v>
      </c>
      <c r="D533" t="s">
        <v>117</v>
      </c>
      <c r="E533" t="s">
        <v>120</v>
      </c>
      <c r="F533" s="62" t="str">
        <f t="shared" si="9"/>
        <v>TAG001289 FAU Master Account Set: Budget Pool - INTRA-Fund Transfers Out</v>
      </c>
      <c r="G533" s="71">
        <v>129.63999999999999</v>
      </c>
      <c r="H533" s="71">
        <v>0</v>
      </c>
      <c r="I533" s="71">
        <v>129.63999999999999</v>
      </c>
      <c r="J533" s="71">
        <v>1.56</v>
      </c>
      <c r="K533" s="71">
        <v>0</v>
      </c>
      <c r="L533" s="71">
        <v>0</v>
      </c>
      <c r="M533" s="71">
        <v>1.56</v>
      </c>
      <c r="N533" s="71">
        <v>128.08000000000001</v>
      </c>
      <c r="O533" s="71">
        <v>0.98796700000000004</v>
      </c>
      <c r="P533">
        <v>2025</v>
      </c>
    </row>
    <row r="534" spans="1:16" hidden="1" x14ac:dyDescent="0.25">
      <c r="A534" t="s">
        <v>103</v>
      </c>
      <c r="B534" t="s">
        <v>446</v>
      </c>
      <c r="C534" t="s">
        <v>118</v>
      </c>
      <c r="D534" t="s">
        <v>117</v>
      </c>
      <c r="E534" t="s">
        <v>802</v>
      </c>
      <c r="F534" s="62" t="str">
        <f t="shared" si="9"/>
        <v>TAG001289 FAU Master Account Set: Budget Pool - Revenue</v>
      </c>
      <c r="G534" s="71">
        <v>-2000</v>
      </c>
      <c r="H534" s="71">
        <v>0</v>
      </c>
      <c r="I534" s="71">
        <v>-2000</v>
      </c>
      <c r="J534" s="71">
        <v>0</v>
      </c>
      <c r="K534" s="71">
        <v>0</v>
      </c>
      <c r="L534" s="71">
        <v>0</v>
      </c>
      <c r="M534" s="71">
        <v>0</v>
      </c>
      <c r="N534" s="71">
        <v>-2000</v>
      </c>
      <c r="O534" s="71">
        <v>1</v>
      </c>
      <c r="P534">
        <v>2025</v>
      </c>
    </row>
    <row r="535" spans="1:16" hidden="1" x14ac:dyDescent="0.25">
      <c r="A535" t="s">
        <v>104</v>
      </c>
      <c r="B535" t="s">
        <v>492</v>
      </c>
      <c r="C535" t="s">
        <v>118</v>
      </c>
      <c r="D535" t="s">
        <v>117</v>
      </c>
      <c r="E535" t="s">
        <v>121</v>
      </c>
      <c r="F535" s="62" t="str">
        <f t="shared" si="9"/>
        <v>TAG001290 FAU Master Account Set: Budget Pool - Expense</v>
      </c>
      <c r="G535" s="71">
        <v>2300</v>
      </c>
      <c r="H535" s="71">
        <v>0</v>
      </c>
      <c r="I535" s="71">
        <v>2300</v>
      </c>
      <c r="J535" s="71">
        <v>0</v>
      </c>
      <c r="K535" s="71">
        <v>0</v>
      </c>
      <c r="L535" s="71">
        <v>0</v>
      </c>
      <c r="M535" s="71">
        <v>0</v>
      </c>
      <c r="N535" s="71">
        <v>2300</v>
      </c>
      <c r="O535" s="71">
        <v>1</v>
      </c>
      <c r="P535">
        <v>2025</v>
      </c>
    </row>
    <row r="536" spans="1:16" hidden="1" x14ac:dyDescent="0.25">
      <c r="A536" t="s">
        <v>104</v>
      </c>
      <c r="B536" t="s">
        <v>492</v>
      </c>
      <c r="C536" t="s">
        <v>118</v>
      </c>
      <c r="D536" t="s">
        <v>117</v>
      </c>
      <c r="E536" t="s">
        <v>120</v>
      </c>
      <c r="F536" s="62" t="str">
        <f t="shared" si="9"/>
        <v>TAG001290 FAU Master Account Set: Budget Pool - INTRA-Fund Transfers Out</v>
      </c>
      <c r="G536" s="71">
        <v>64.400000000000006</v>
      </c>
      <c r="H536" s="71">
        <v>0</v>
      </c>
      <c r="I536" s="71">
        <v>64.400000000000006</v>
      </c>
      <c r="J536" s="71">
        <v>0</v>
      </c>
      <c r="K536" s="71">
        <v>0</v>
      </c>
      <c r="L536" s="71">
        <v>0</v>
      </c>
      <c r="M536" s="71">
        <v>0</v>
      </c>
      <c r="N536" s="71">
        <v>64.400000000000006</v>
      </c>
      <c r="O536" s="71">
        <v>1</v>
      </c>
      <c r="P536">
        <v>2025</v>
      </c>
    </row>
    <row r="537" spans="1:16" hidden="1" x14ac:dyDescent="0.25">
      <c r="A537" t="s">
        <v>104</v>
      </c>
      <c r="B537" t="s">
        <v>492</v>
      </c>
      <c r="C537" t="s">
        <v>118</v>
      </c>
      <c r="D537" t="s">
        <v>117</v>
      </c>
      <c r="E537" t="s">
        <v>802</v>
      </c>
      <c r="F537" s="62" t="str">
        <f t="shared" si="9"/>
        <v>TAG001290 FAU Master Account Set: Budget Pool - Revenue</v>
      </c>
      <c r="G537" s="71">
        <v>-2000</v>
      </c>
      <c r="H537" s="71">
        <v>0</v>
      </c>
      <c r="I537" s="71">
        <v>-2000</v>
      </c>
      <c r="J537" s="71">
        <v>0</v>
      </c>
      <c r="K537" s="71">
        <v>0</v>
      </c>
      <c r="L537" s="71">
        <v>0</v>
      </c>
      <c r="M537" s="71">
        <v>0</v>
      </c>
      <c r="N537" s="71">
        <v>-2000</v>
      </c>
      <c r="O537" s="71">
        <v>1</v>
      </c>
      <c r="P537">
        <v>2025</v>
      </c>
    </row>
    <row r="538" spans="1:16" hidden="1" x14ac:dyDescent="0.25">
      <c r="A538" t="s">
        <v>105</v>
      </c>
      <c r="B538" t="s">
        <v>491</v>
      </c>
      <c r="C538" t="s">
        <v>118</v>
      </c>
      <c r="D538" t="s">
        <v>117</v>
      </c>
      <c r="E538" t="s">
        <v>121</v>
      </c>
      <c r="F538" s="62" t="str">
        <f t="shared" si="9"/>
        <v>TAG001291 FAU Master Account Set: Budget Pool - Expense</v>
      </c>
      <c r="G538" s="71">
        <v>250000</v>
      </c>
      <c r="H538" s="71">
        <v>-5544.54</v>
      </c>
      <c r="I538" s="71">
        <v>244455.46</v>
      </c>
      <c r="J538" s="71">
        <v>254197.45</v>
      </c>
      <c r="K538" s="71">
        <v>0</v>
      </c>
      <c r="L538" s="71">
        <v>0</v>
      </c>
      <c r="M538" s="71">
        <v>254197.45</v>
      </c>
      <c r="N538" s="71">
        <v>-9741.99</v>
      </c>
      <c r="O538" s="71">
        <v>-3.9851999999999999E-2</v>
      </c>
      <c r="P538">
        <v>2025</v>
      </c>
    </row>
    <row r="539" spans="1:16" hidden="1" x14ac:dyDescent="0.25">
      <c r="A539" t="s">
        <v>105</v>
      </c>
      <c r="B539" t="s">
        <v>491</v>
      </c>
      <c r="C539" t="s">
        <v>118</v>
      </c>
      <c r="D539" t="s">
        <v>117</v>
      </c>
      <c r="E539" t="s">
        <v>801</v>
      </c>
      <c r="F539" s="62" t="str">
        <f t="shared" si="9"/>
        <v>TAG001291 FAU Master Account Set: Budget Pool - INTRA-Fund Transfers In</v>
      </c>
      <c r="G539" s="71">
        <v>0</v>
      </c>
      <c r="H539" s="71">
        <v>0</v>
      </c>
      <c r="I539" s="71">
        <v>0</v>
      </c>
      <c r="J539" s="71">
        <v>-350000</v>
      </c>
      <c r="K539" s="71">
        <v>0</v>
      </c>
      <c r="L539" s="71">
        <v>0</v>
      </c>
      <c r="M539" s="71">
        <v>-350000</v>
      </c>
      <c r="N539" s="71">
        <v>350000</v>
      </c>
      <c r="O539" s="71">
        <v>0</v>
      </c>
      <c r="P539">
        <v>2025</v>
      </c>
    </row>
    <row r="540" spans="1:16" hidden="1" x14ac:dyDescent="0.25">
      <c r="A540" t="s">
        <v>105</v>
      </c>
      <c r="B540" t="s">
        <v>491</v>
      </c>
      <c r="C540" t="s">
        <v>118</v>
      </c>
      <c r="D540" t="s">
        <v>117</v>
      </c>
      <c r="E540" t="s">
        <v>120</v>
      </c>
      <c r="F540" s="62" t="str">
        <f t="shared" si="9"/>
        <v>TAG001291 FAU Master Account Set: Budget Pool - INTRA-Fund Transfers Out</v>
      </c>
      <c r="G540" s="71">
        <v>7000</v>
      </c>
      <c r="H540" s="71">
        <v>0</v>
      </c>
      <c r="I540" s="71">
        <v>7000</v>
      </c>
      <c r="J540" s="71">
        <v>7272.76</v>
      </c>
      <c r="K540" s="71">
        <v>0</v>
      </c>
      <c r="L540" s="71">
        <v>0</v>
      </c>
      <c r="M540" s="71">
        <v>7272.76</v>
      </c>
      <c r="N540" s="71">
        <v>-272.76</v>
      </c>
      <c r="O540" s="71">
        <v>-3.8966000000000001E-2</v>
      </c>
      <c r="P540">
        <v>2025</v>
      </c>
    </row>
    <row r="541" spans="1:16" hidden="1" x14ac:dyDescent="0.25">
      <c r="A541" t="s">
        <v>105</v>
      </c>
      <c r="B541" t="s">
        <v>491</v>
      </c>
      <c r="C541" t="s">
        <v>118</v>
      </c>
      <c r="D541" t="s">
        <v>117</v>
      </c>
      <c r="E541" t="s">
        <v>116</v>
      </c>
      <c r="F541" s="62" t="str">
        <f t="shared" si="9"/>
        <v>TAG001291 FAU Master Account Set: Budget Pool - OPS</v>
      </c>
      <c r="G541" s="71">
        <v>0</v>
      </c>
      <c r="H541" s="71">
        <v>325</v>
      </c>
      <c r="I541" s="71">
        <v>325</v>
      </c>
      <c r="J541" s="71">
        <v>325</v>
      </c>
      <c r="K541" s="71">
        <v>0</v>
      </c>
      <c r="L541" s="71">
        <v>0</v>
      </c>
      <c r="M541" s="71">
        <v>325</v>
      </c>
      <c r="N541" s="71">
        <v>0</v>
      </c>
      <c r="O541" s="71">
        <v>0</v>
      </c>
      <c r="P541">
        <v>2025</v>
      </c>
    </row>
    <row r="542" spans="1:16" hidden="1" x14ac:dyDescent="0.25">
      <c r="A542" t="s">
        <v>105</v>
      </c>
      <c r="B542" t="s">
        <v>491</v>
      </c>
      <c r="C542" t="s">
        <v>118</v>
      </c>
      <c r="D542" t="s">
        <v>117</v>
      </c>
      <c r="E542" t="s">
        <v>125</v>
      </c>
      <c r="F542" s="62" t="str">
        <f t="shared" si="9"/>
        <v>TAG001291 FAU Master Account Set: Budget Pool - Salaries &amp; Benefits (AMP, SP, Faculty)</v>
      </c>
      <c r="G542" s="71">
        <v>0</v>
      </c>
      <c r="H542" s="71">
        <v>5219.54</v>
      </c>
      <c r="I542" s="71">
        <v>5219.54</v>
      </c>
      <c r="J542" s="71">
        <v>5219.54</v>
      </c>
      <c r="K542" s="71">
        <v>0</v>
      </c>
      <c r="L542" s="71">
        <v>0</v>
      </c>
      <c r="M542" s="71">
        <v>5219.54</v>
      </c>
      <c r="N542" s="71">
        <v>0</v>
      </c>
      <c r="O542" s="71">
        <v>0</v>
      </c>
      <c r="P542">
        <v>2025</v>
      </c>
    </row>
    <row r="543" spans="1:16" hidden="1" x14ac:dyDescent="0.25">
      <c r="A543" t="s">
        <v>106</v>
      </c>
      <c r="B543" t="s">
        <v>490</v>
      </c>
      <c r="C543" t="s">
        <v>118</v>
      </c>
      <c r="D543" t="s">
        <v>117</v>
      </c>
      <c r="E543" t="s">
        <v>121</v>
      </c>
      <c r="F543" s="62" t="str">
        <f t="shared" si="9"/>
        <v>TAG001292 FAU Master Account Set: Budget Pool - Expense</v>
      </c>
      <c r="G543" s="71">
        <v>1600</v>
      </c>
      <c r="H543" s="71">
        <v>0</v>
      </c>
      <c r="I543" s="71">
        <v>1600</v>
      </c>
      <c r="J543" s="71">
        <v>0</v>
      </c>
      <c r="K543" s="71">
        <v>0</v>
      </c>
      <c r="L543" s="71">
        <v>0</v>
      </c>
      <c r="M543" s="71">
        <v>0</v>
      </c>
      <c r="N543" s="71">
        <v>1600</v>
      </c>
      <c r="O543" s="71">
        <v>1</v>
      </c>
      <c r="P543">
        <v>2025</v>
      </c>
    </row>
    <row r="544" spans="1:16" hidden="1" x14ac:dyDescent="0.25">
      <c r="A544" t="s">
        <v>106</v>
      </c>
      <c r="B544" t="s">
        <v>490</v>
      </c>
      <c r="C544" t="s">
        <v>118</v>
      </c>
      <c r="D544" t="s">
        <v>117</v>
      </c>
      <c r="E544" t="s">
        <v>120</v>
      </c>
      <c r="F544" s="62" t="str">
        <f t="shared" si="9"/>
        <v>TAG001292 FAU Master Account Set: Budget Pool - INTRA-Fund Transfers Out</v>
      </c>
      <c r="G544" s="71">
        <v>44.8</v>
      </c>
      <c r="H544" s="71">
        <v>0</v>
      </c>
      <c r="I544" s="71">
        <v>44.8</v>
      </c>
      <c r="J544" s="71">
        <v>0</v>
      </c>
      <c r="K544" s="71">
        <v>0</v>
      </c>
      <c r="L544" s="71">
        <v>0</v>
      </c>
      <c r="M544" s="71">
        <v>0</v>
      </c>
      <c r="N544" s="71">
        <v>44.8</v>
      </c>
      <c r="O544" s="71">
        <v>1</v>
      </c>
      <c r="P544">
        <v>2025</v>
      </c>
    </row>
    <row r="545" spans="1:16" hidden="1" x14ac:dyDescent="0.25">
      <c r="A545" t="s">
        <v>106</v>
      </c>
      <c r="B545" t="s">
        <v>490</v>
      </c>
      <c r="C545" t="s">
        <v>118</v>
      </c>
      <c r="D545" t="s">
        <v>117</v>
      </c>
      <c r="E545" t="s">
        <v>802</v>
      </c>
      <c r="F545" s="62" t="str">
        <f t="shared" si="9"/>
        <v>TAG001292 FAU Master Account Set: Budget Pool - Revenue</v>
      </c>
      <c r="G545" s="71">
        <v>-1680</v>
      </c>
      <c r="H545" s="71">
        <v>0</v>
      </c>
      <c r="I545" s="71">
        <v>-1680</v>
      </c>
      <c r="J545" s="71">
        <v>0</v>
      </c>
      <c r="K545" s="71">
        <v>0</v>
      </c>
      <c r="L545" s="71">
        <v>0</v>
      </c>
      <c r="M545" s="71">
        <v>0</v>
      </c>
      <c r="N545" s="71">
        <v>-1680</v>
      </c>
      <c r="O545" s="71">
        <v>1</v>
      </c>
      <c r="P545">
        <v>2025</v>
      </c>
    </row>
    <row r="546" spans="1:16" hidden="1" x14ac:dyDescent="0.25">
      <c r="A546" t="s">
        <v>26</v>
      </c>
      <c r="B546" t="s">
        <v>489</v>
      </c>
      <c r="C546" t="s">
        <v>118</v>
      </c>
      <c r="D546" t="s">
        <v>117</v>
      </c>
      <c r="E546" t="s">
        <v>123</v>
      </c>
      <c r="F546" s="62" t="str">
        <f t="shared" si="9"/>
        <v>TAG001294 FAU Master Account Set: Budget Pool - INTER-Fund Transfers Out</v>
      </c>
      <c r="G546" s="71">
        <v>307322</v>
      </c>
      <c r="H546" s="71">
        <v>0</v>
      </c>
      <c r="I546" s="71">
        <v>307322</v>
      </c>
      <c r="J546" s="71">
        <v>307322</v>
      </c>
      <c r="K546" s="71">
        <v>0</v>
      </c>
      <c r="L546" s="71">
        <v>0</v>
      </c>
      <c r="M546" s="71">
        <v>307322</v>
      </c>
      <c r="N546" s="71">
        <v>0</v>
      </c>
      <c r="O546" s="71">
        <v>0</v>
      </c>
      <c r="P546">
        <v>2025</v>
      </c>
    </row>
    <row r="547" spans="1:16" hidden="1" x14ac:dyDescent="0.25">
      <c r="A547" t="s">
        <v>26</v>
      </c>
      <c r="B547" t="s">
        <v>489</v>
      </c>
      <c r="C547" t="s">
        <v>118</v>
      </c>
      <c r="D547" t="s">
        <v>117</v>
      </c>
      <c r="E547" t="s">
        <v>120</v>
      </c>
      <c r="F547" s="62" t="str">
        <f t="shared" si="9"/>
        <v>TAG001294 FAU Master Account Set: Budget Pool - INTRA-Fund Transfers Out</v>
      </c>
      <c r="G547" s="71">
        <v>20000</v>
      </c>
      <c r="H547" s="71">
        <v>0</v>
      </c>
      <c r="I547" s="71">
        <v>20000</v>
      </c>
      <c r="J547" s="71">
        <v>20000</v>
      </c>
      <c r="K547" s="71">
        <v>0</v>
      </c>
      <c r="L547" s="71">
        <v>0</v>
      </c>
      <c r="M547" s="71">
        <v>20000</v>
      </c>
      <c r="N547" s="71">
        <v>0</v>
      </c>
      <c r="O547" s="71">
        <v>0</v>
      </c>
      <c r="P547">
        <v>2025</v>
      </c>
    </row>
    <row r="548" spans="1:16" hidden="1" x14ac:dyDescent="0.25">
      <c r="A548" t="s">
        <v>27</v>
      </c>
      <c r="B548" t="s">
        <v>488</v>
      </c>
      <c r="C548" t="s">
        <v>118</v>
      </c>
      <c r="D548" t="s">
        <v>117</v>
      </c>
      <c r="E548" t="s">
        <v>123</v>
      </c>
      <c r="F548" s="62" t="str">
        <f t="shared" si="9"/>
        <v>TAG001295 FAU Master Account Set: Budget Pool - INTER-Fund Transfers Out</v>
      </c>
      <c r="G548" s="71">
        <v>179076</v>
      </c>
      <c r="H548" s="71">
        <v>0</v>
      </c>
      <c r="I548" s="71">
        <v>179076</v>
      </c>
      <c r="J548" s="71">
        <v>179076</v>
      </c>
      <c r="K548" s="71">
        <v>0</v>
      </c>
      <c r="L548" s="71">
        <v>0</v>
      </c>
      <c r="M548" s="71">
        <v>179076</v>
      </c>
      <c r="N548" s="71">
        <v>0</v>
      </c>
      <c r="O548" s="71">
        <v>0</v>
      </c>
      <c r="P548">
        <v>2025</v>
      </c>
    </row>
    <row r="549" spans="1:16" hidden="1" x14ac:dyDescent="0.25">
      <c r="A549" t="s">
        <v>27</v>
      </c>
      <c r="B549" t="s">
        <v>488</v>
      </c>
      <c r="C549" t="s">
        <v>118</v>
      </c>
      <c r="D549" t="s">
        <v>117</v>
      </c>
      <c r="E549" t="s">
        <v>120</v>
      </c>
      <c r="F549" s="62" t="str">
        <f t="shared" si="9"/>
        <v>TAG001295 FAU Master Account Set: Budget Pool - INTRA-Fund Transfers Out</v>
      </c>
      <c r="G549" s="71">
        <v>22500</v>
      </c>
      <c r="H549" s="71">
        <v>0</v>
      </c>
      <c r="I549" s="71">
        <v>22500</v>
      </c>
      <c r="J549" s="71">
        <v>22500</v>
      </c>
      <c r="K549" s="71">
        <v>0</v>
      </c>
      <c r="L549" s="71">
        <v>0</v>
      </c>
      <c r="M549" s="71">
        <v>22500</v>
      </c>
      <c r="N549" s="71">
        <v>0</v>
      </c>
      <c r="O549" s="71">
        <v>0</v>
      </c>
      <c r="P549">
        <v>2025</v>
      </c>
    </row>
    <row r="550" spans="1:16" hidden="1" x14ac:dyDescent="0.25">
      <c r="A550" t="s">
        <v>28</v>
      </c>
      <c r="B550" t="s">
        <v>487</v>
      </c>
      <c r="C550" t="s">
        <v>118</v>
      </c>
      <c r="D550" t="s">
        <v>117</v>
      </c>
      <c r="E550" t="s">
        <v>121</v>
      </c>
      <c r="F550" s="62" t="str">
        <f t="shared" si="9"/>
        <v>TAG001296 FAU Master Account Set: Budget Pool - Expense</v>
      </c>
      <c r="G550" s="71">
        <v>80590</v>
      </c>
      <c r="H550" s="71">
        <v>0</v>
      </c>
      <c r="I550" s="71">
        <v>80590</v>
      </c>
      <c r="J550" s="71">
        <v>72414.16</v>
      </c>
      <c r="K550" s="71">
        <v>0</v>
      </c>
      <c r="L550" s="71">
        <v>0</v>
      </c>
      <c r="M550" s="71">
        <v>72414.16</v>
      </c>
      <c r="N550" s="71">
        <v>8175.84</v>
      </c>
      <c r="O550" s="71">
        <v>0.10145</v>
      </c>
      <c r="P550">
        <v>2025</v>
      </c>
    </row>
    <row r="551" spans="1:16" hidden="1" x14ac:dyDescent="0.25">
      <c r="A551" t="s">
        <v>28</v>
      </c>
      <c r="B551" t="s">
        <v>487</v>
      </c>
      <c r="C551" t="s">
        <v>118</v>
      </c>
      <c r="D551" t="s">
        <v>117</v>
      </c>
      <c r="E551" t="s">
        <v>120</v>
      </c>
      <c r="F551" s="62" t="str">
        <f t="shared" si="9"/>
        <v>TAG001296 FAU Master Account Set: Budget Pool - INTRA-Fund Transfers Out</v>
      </c>
      <c r="G551" s="71">
        <v>3388.42</v>
      </c>
      <c r="H551" s="71">
        <v>0</v>
      </c>
      <c r="I551" s="71">
        <v>3388.42</v>
      </c>
      <c r="J551" s="71">
        <v>2640.2</v>
      </c>
      <c r="K551" s="71">
        <v>0</v>
      </c>
      <c r="L551" s="71">
        <v>0</v>
      </c>
      <c r="M551" s="71">
        <v>2640.2</v>
      </c>
      <c r="N551" s="71">
        <v>748.22</v>
      </c>
      <c r="O551" s="71">
        <v>0.22081700000000001</v>
      </c>
      <c r="P551">
        <v>2025</v>
      </c>
    </row>
    <row r="552" spans="1:16" hidden="1" x14ac:dyDescent="0.25">
      <c r="A552" t="s">
        <v>28</v>
      </c>
      <c r="B552" t="s">
        <v>487</v>
      </c>
      <c r="C552" t="s">
        <v>118</v>
      </c>
      <c r="D552" t="s">
        <v>117</v>
      </c>
      <c r="E552" t="s">
        <v>116</v>
      </c>
      <c r="F552" s="62" t="str">
        <f t="shared" si="9"/>
        <v>TAG001296 FAU Master Account Set: Budget Pool - OPS</v>
      </c>
      <c r="G552" s="71">
        <v>40425</v>
      </c>
      <c r="H552" s="71">
        <v>0</v>
      </c>
      <c r="I552" s="71">
        <v>40425</v>
      </c>
      <c r="J552" s="71">
        <v>21878.799999999999</v>
      </c>
      <c r="K552" s="71">
        <v>0</v>
      </c>
      <c r="L552" s="71">
        <v>0</v>
      </c>
      <c r="M552" s="71">
        <v>21878.799999999999</v>
      </c>
      <c r="N552" s="71">
        <v>18546.2</v>
      </c>
      <c r="O552" s="71">
        <v>0.45878000000000002</v>
      </c>
      <c r="P552">
        <v>2025</v>
      </c>
    </row>
    <row r="553" spans="1:16" hidden="1" x14ac:dyDescent="0.25">
      <c r="A553" t="s">
        <v>29</v>
      </c>
      <c r="B553" t="s">
        <v>486</v>
      </c>
      <c r="C553" t="s">
        <v>118</v>
      </c>
      <c r="D553" t="s">
        <v>117</v>
      </c>
      <c r="E553" t="s">
        <v>121</v>
      </c>
      <c r="F553" s="62" t="str">
        <f t="shared" si="9"/>
        <v>TAG001297 FAU Master Account Set: Budget Pool - Expense</v>
      </c>
      <c r="G553" s="71">
        <v>8515</v>
      </c>
      <c r="H553" s="71">
        <v>791.5</v>
      </c>
      <c r="I553" s="71">
        <v>9306.5</v>
      </c>
      <c r="J553" s="71">
        <v>9249.6200000000008</v>
      </c>
      <c r="K553" s="71">
        <v>0</v>
      </c>
      <c r="L553" s="71">
        <v>0</v>
      </c>
      <c r="M553" s="71">
        <v>9249.6200000000008</v>
      </c>
      <c r="N553" s="71">
        <v>56.88</v>
      </c>
      <c r="O553" s="71">
        <v>6.1120000000000002E-3</v>
      </c>
      <c r="P553">
        <v>2025</v>
      </c>
    </row>
    <row r="554" spans="1:16" hidden="1" x14ac:dyDescent="0.25">
      <c r="A554" t="s">
        <v>29</v>
      </c>
      <c r="B554" t="s">
        <v>486</v>
      </c>
      <c r="C554" t="s">
        <v>118</v>
      </c>
      <c r="D554" t="s">
        <v>117</v>
      </c>
      <c r="E554" t="s">
        <v>120</v>
      </c>
      <c r="F554" s="62" t="str">
        <f t="shared" si="9"/>
        <v>TAG001297 FAU Master Account Set: Budget Pool - INTRA-Fund Transfers Out</v>
      </c>
      <c r="G554" s="71">
        <v>2650.15</v>
      </c>
      <c r="H554" s="71">
        <v>0</v>
      </c>
      <c r="I554" s="71">
        <v>2650.15</v>
      </c>
      <c r="J554" s="71">
        <v>64967.83</v>
      </c>
      <c r="K554" s="71">
        <v>0</v>
      </c>
      <c r="L554" s="71">
        <v>0</v>
      </c>
      <c r="M554" s="71">
        <v>64967.83</v>
      </c>
      <c r="N554" s="71">
        <v>-62317.68</v>
      </c>
      <c r="O554" s="71">
        <v>-23.514783999999999</v>
      </c>
      <c r="P554">
        <v>2025</v>
      </c>
    </row>
    <row r="555" spans="1:16" hidden="1" x14ac:dyDescent="0.25">
      <c r="A555" t="s">
        <v>29</v>
      </c>
      <c r="B555" t="s">
        <v>486</v>
      </c>
      <c r="C555" t="s">
        <v>118</v>
      </c>
      <c r="D555" t="s">
        <v>117</v>
      </c>
      <c r="E555" t="s">
        <v>116</v>
      </c>
      <c r="F555" s="62" t="str">
        <f t="shared" si="9"/>
        <v>TAG001297 FAU Master Account Set: Budget Pool - OPS</v>
      </c>
      <c r="G555" s="71">
        <v>12420</v>
      </c>
      <c r="H555" s="71">
        <v>-191.5</v>
      </c>
      <c r="I555" s="71">
        <v>12228.5</v>
      </c>
      <c r="J555" s="71">
        <v>9112.5</v>
      </c>
      <c r="K555" s="71">
        <v>0</v>
      </c>
      <c r="L555" s="71">
        <v>0</v>
      </c>
      <c r="M555" s="71">
        <v>9112.5</v>
      </c>
      <c r="N555" s="71">
        <v>3116</v>
      </c>
      <c r="O555" s="71">
        <v>0.25481500000000001</v>
      </c>
      <c r="P555">
        <v>2025</v>
      </c>
    </row>
    <row r="556" spans="1:16" hidden="1" x14ac:dyDescent="0.25">
      <c r="A556" t="s">
        <v>29</v>
      </c>
      <c r="B556" t="s">
        <v>486</v>
      </c>
      <c r="C556" t="s">
        <v>118</v>
      </c>
      <c r="D556" t="s">
        <v>117</v>
      </c>
      <c r="E556" t="s">
        <v>125</v>
      </c>
      <c r="F556" s="62" t="str">
        <f t="shared" si="9"/>
        <v>TAG001297 FAU Master Account Set: Budget Pool - Salaries &amp; Benefits (AMP, SP, Faculty)</v>
      </c>
      <c r="G556" s="71">
        <v>73713.19</v>
      </c>
      <c r="H556" s="71">
        <v>-600</v>
      </c>
      <c r="I556" s="71">
        <v>73113.19</v>
      </c>
      <c r="J556" s="71">
        <v>8908.93</v>
      </c>
      <c r="K556" s="71">
        <v>0</v>
      </c>
      <c r="L556" s="71">
        <v>0</v>
      </c>
      <c r="M556" s="71">
        <v>8908.93</v>
      </c>
      <c r="N556" s="71">
        <v>64204.26</v>
      </c>
      <c r="O556" s="71">
        <v>0.87814899999999996</v>
      </c>
      <c r="P556">
        <v>2025</v>
      </c>
    </row>
    <row r="557" spans="1:16" hidden="1" x14ac:dyDescent="0.25">
      <c r="A557" t="s">
        <v>76</v>
      </c>
      <c r="B557" t="s">
        <v>485</v>
      </c>
      <c r="C557" t="s">
        <v>118</v>
      </c>
      <c r="D557" t="s">
        <v>117</v>
      </c>
      <c r="E557" t="s">
        <v>121</v>
      </c>
      <c r="F557" s="62" t="str">
        <f t="shared" si="9"/>
        <v>TAG001298 FAU Master Account Set: Budget Pool - Expense</v>
      </c>
      <c r="G557" s="71">
        <v>2000</v>
      </c>
      <c r="H557" s="71">
        <v>0</v>
      </c>
      <c r="I557" s="71">
        <v>2000</v>
      </c>
      <c r="J557" s="71">
        <v>1878.79</v>
      </c>
      <c r="K557" s="71">
        <v>0</v>
      </c>
      <c r="L557" s="71">
        <v>0</v>
      </c>
      <c r="M557" s="71">
        <v>1878.79</v>
      </c>
      <c r="N557" s="71">
        <v>121.21</v>
      </c>
      <c r="O557" s="71">
        <v>6.0604999999999999E-2</v>
      </c>
      <c r="P557">
        <v>2025</v>
      </c>
    </row>
    <row r="558" spans="1:16" hidden="1" x14ac:dyDescent="0.25">
      <c r="A558" t="s">
        <v>76</v>
      </c>
      <c r="B558" t="s">
        <v>485</v>
      </c>
      <c r="C558" t="s">
        <v>118</v>
      </c>
      <c r="D558" t="s">
        <v>117</v>
      </c>
      <c r="E558" t="s">
        <v>120</v>
      </c>
      <c r="F558" s="62" t="str">
        <f t="shared" si="9"/>
        <v>TAG001298 FAU Master Account Set: Budget Pool - INTRA-Fund Transfers Out</v>
      </c>
      <c r="G558" s="71">
        <v>56</v>
      </c>
      <c r="H558" s="71">
        <v>0</v>
      </c>
      <c r="I558" s="71">
        <v>56</v>
      </c>
      <c r="J558" s="71">
        <v>52.61</v>
      </c>
      <c r="K558" s="71">
        <v>0</v>
      </c>
      <c r="L558" s="71">
        <v>0</v>
      </c>
      <c r="M558" s="71">
        <v>52.61</v>
      </c>
      <c r="N558" s="71">
        <v>3.39</v>
      </c>
      <c r="O558" s="71">
        <v>6.0536E-2</v>
      </c>
      <c r="P558">
        <v>2025</v>
      </c>
    </row>
    <row r="559" spans="1:16" hidden="1" x14ac:dyDescent="0.25">
      <c r="A559" t="s">
        <v>78</v>
      </c>
      <c r="B559" t="s">
        <v>483</v>
      </c>
      <c r="C559" t="s">
        <v>118</v>
      </c>
      <c r="D559" t="s">
        <v>117</v>
      </c>
      <c r="E559" t="s">
        <v>121</v>
      </c>
      <c r="F559" s="62" t="str">
        <f t="shared" si="9"/>
        <v>TAG001300 FAU Master Account Set: Budget Pool - Expense</v>
      </c>
      <c r="G559" s="71">
        <v>5100</v>
      </c>
      <c r="H559" s="71">
        <v>0</v>
      </c>
      <c r="I559" s="71">
        <v>5100</v>
      </c>
      <c r="J559" s="71">
        <v>4149.68</v>
      </c>
      <c r="K559" s="71">
        <v>0</v>
      </c>
      <c r="L559" s="71">
        <v>0</v>
      </c>
      <c r="M559" s="71">
        <v>4149.68</v>
      </c>
      <c r="N559" s="71">
        <v>950.32</v>
      </c>
      <c r="O559" s="71">
        <v>0.186337</v>
      </c>
      <c r="P559">
        <v>2025</v>
      </c>
    </row>
    <row r="560" spans="1:16" hidden="1" x14ac:dyDescent="0.25">
      <c r="A560" t="s">
        <v>78</v>
      </c>
      <c r="B560" t="s">
        <v>483</v>
      </c>
      <c r="C560" t="s">
        <v>118</v>
      </c>
      <c r="D560" t="s">
        <v>117</v>
      </c>
      <c r="E560" t="s">
        <v>120</v>
      </c>
      <c r="F560" s="62" t="str">
        <f t="shared" si="9"/>
        <v>TAG001300 FAU Master Account Set: Budget Pool - INTRA-Fund Transfers Out</v>
      </c>
      <c r="G560" s="71">
        <v>142.80000000000001</v>
      </c>
      <c r="H560" s="71">
        <v>0</v>
      </c>
      <c r="I560" s="71">
        <v>142.80000000000001</v>
      </c>
      <c r="J560" s="71">
        <v>116.19</v>
      </c>
      <c r="K560" s="71">
        <v>0</v>
      </c>
      <c r="L560" s="71">
        <v>0</v>
      </c>
      <c r="M560" s="71">
        <v>116.19</v>
      </c>
      <c r="N560" s="71">
        <v>26.61</v>
      </c>
      <c r="O560" s="71">
        <v>0.18634500000000001</v>
      </c>
      <c r="P560">
        <v>2025</v>
      </c>
    </row>
    <row r="561" spans="1:16" hidden="1" x14ac:dyDescent="0.25">
      <c r="A561" t="s">
        <v>79</v>
      </c>
      <c r="B561" t="s">
        <v>482</v>
      </c>
      <c r="C561" t="s">
        <v>118</v>
      </c>
      <c r="D561" t="s">
        <v>117</v>
      </c>
      <c r="E561" t="s">
        <v>121</v>
      </c>
      <c r="F561" s="62" t="str">
        <f t="shared" si="9"/>
        <v>TAG001301 FAU Master Account Set: Budget Pool - Expense</v>
      </c>
      <c r="G561" s="71">
        <v>4050</v>
      </c>
      <c r="H561" s="71">
        <v>0</v>
      </c>
      <c r="I561" s="71">
        <v>4050</v>
      </c>
      <c r="J561" s="71">
        <v>2959.67</v>
      </c>
      <c r="K561" s="71">
        <v>0</v>
      </c>
      <c r="L561" s="71">
        <v>0</v>
      </c>
      <c r="M561" s="71">
        <v>2959.67</v>
      </c>
      <c r="N561" s="71">
        <v>1090.33</v>
      </c>
      <c r="O561" s="71">
        <v>0.26921699999999998</v>
      </c>
      <c r="P561">
        <v>2025</v>
      </c>
    </row>
    <row r="562" spans="1:16" hidden="1" x14ac:dyDescent="0.25">
      <c r="A562" t="s">
        <v>79</v>
      </c>
      <c r="B562" t="s">
        <v>482</v>
      </c>
      <c r="C562" t="s">
        <v>118</v>
      </c>
      <c r="D562" t="s">
        <v>117</v>
      </c>
      <c r="E562" t="s">
        <v>120</v>
      </c>
      <c r="F562" s="62" t="str">
        <f t="shared" si="9"/>
        <v>TAG001301 FAU Master Account Set: Budget Pool - INTRA-Fund Transfers Out</v>
      </c>
      <c r="G562" s="71">
        <v>113.4</v>
      </c>
      <c r="H562" s="71">
        <v>0</v>
      </c>
      <c r="I562" s="71">
        <v>113.4</v>
      </c>
      <c r="J562" s="71">
        <v>82.88</v>
      </c>
      <c r="K562" s="71">
        <v>0</v>
      </c>
      <c r="L562" s="71">
        <v>0</v>
      </c>
      <c r="M562" s="71">
        <v>82.88</v>
      </c>
      <c r="N562" s="71">
        <v>30.52</v>
      </c>
      <c r="O562" s="71">
        <v>0.26913599999999999</v>
      </c>
      <c r="P562">
        <v>2025</v>
      </c>
    </row>
    <row r="563" spans="1:16" hidden="1" x14ac:dyDescent="0.25">
      <c r="A563" t="s">
        <v>80</v>
      </c>
      <c r="B563" t="s">
        <v>481</v>
      </c>
      <c r="C563" t="s">
        <v>118</v>
      </c>
      <c r="D563" t="s">
        <v>117</v>
      </c>
      <c r="E563" t="s">
        <v>120</v>
      </c>
      <c r="F563" s="62" t="str">
        <f t="shared" si="9"/>
        <v>TAG001307 FAU Master Account Set: Budget Pool - INTRA-Fund Transfers Out</v>
      </c>
      <c r="G563" s="71">
        <v>0</v>
      </c>
      <c r="H563" s="71">
        <v>0</v>
      </c>
      <c r="I563" s="71">
        <v>0</v>
      </c>
      <c r="J563" s="71">
        <v>0</v>
      </c>
      <c r="K563" s="71">
        <v>0</v>
      </c>
      <c r="L563" s="71">
        <v>0</v>
      </c>
      <c r="M563" s="71">
        <v>0</v>
      </c>
      <c r="N563" s="71">
        <v>0</v>
      </c>
      <c r="O563" s="71">
        <v>0</v>
      </c>
      <c r="P563">
        <v>2025</v>
      </c>
    </row>
    <row r="564" spans="1:16" hidden="1" x14ac:dyDescent="0.25">
      <c r="A564" t="s">
        <v>80</v>
      </c>
      <c r="B564" t="s">
        <v>481</v>
      </c>
      <c r="C564" t="s">
        <v>118</v>
      </c>
      <c r="D564" t="s">
        <v>117</v>
      </c>
      <c r="E564" t="s">
        <v>116</v>
      </c>
      <c r="F564" s="62" t="str">
        <f t="shared" si="9"/>
        <v>TAG001307 FAU Master Account Set: Budget Pool - OPS</v>
      </c>
      <c r="G564" s="71">
        <v>0</v>
      </c>
      <c r="H564" s="71">
        <v>0</v>
      </c>
      <c r="I564" s="71">
        <v>0</v>
      </c>
      <c r="J564" s="71">
        <v>0</v>
      </c>
      <c r="K564" s="71">
        <v>0</v>
      </c>
      <c r="L564" s="71">
        <v>0</v>
      </c>
      <c r="M564" s="71">
        <v>0</v>
      </c>
      <c r="N564" s="71">
        <v>0</v>
      </c>
      <c r="O564" s="71">
        <v>0</v>
      </c>
      <c r="P564">
        <v>2025</v>
      </c>
    </row>
    <row r="565" spans="1:16" hidden="1" x14ac:dyDescent="0.25">
      <c r="A565" t="s">
        <v>81</v>
      </c>
      <c r="B565" t="s">
        <v>480</v>
      </c>
      <c r="C565" t="s">
        <v>118</v>
      </c>
      <c r="D565" t="s">
        <v>117</v>
      </c>
      <c r="E565" t="s">
        <v>121</v>
      </c>
      <c r="F565" s="62" t="str">
        <f t="shared" si="9"/>
        <v>TAG001308 FAU Master Account Set: Budget Pool - Expense</v>
      </c>
      <c r="G565" s="71">
        <v>15000</v>
      </c>
      <c r="H565" s="71">
        <v>0</v>
      </c>
      <c r="I565" s="71">
        <v>15000</v>
      </c>
      <c r="J565" s="71">
        <v>13575.23</v>
      </c>
      <c r="K565" s="71">
        <v>0</v>
      </c>
      <c r="L565" s="71">
        <v>0</v>
      </c>
      <c r="M565" s="71">
        <v>13575.23</v>
      </c>
      <c r="N565" s="71">
        <v>1424.77</v>
      </c>
      <c r="O565" s="71">
        <v>9.4985E-2</v>
      </c>
      <c r="P565">
        <v>2025</v>
      </c>
    </row>
    <row r="566" spans="1:16" hidden="1" x14ac:dyDescent="0.25">
      <c r="A566" t="s">
        <v>81</v>
      </c>
      <c r="B566" t="s">
        <v>480</v>
      </c>
      <c r="C566" t="s">
        <v>118</v>
      </c>
      <c r="D566" t="s">
        <v>117</v>
      </c>
      <c r="E566" t="s">
        <v>120</v>
      </c>
      <c r="F566" s="62" t="str">
        <f t="shared" si="9"/>
        <v>TAG001308 FAU Master Account Set: Budget Pool - INTRA-Fund Transfers Out</v>
      </c>
      <c r="G566" s="71">
        <v>1115.52</v>
      </c>
      <c r="H566" s="71">
        <v>0</v>
      </c>
      <c r="I566" s="71">
        <v>1115.52</v>
      </c>
      <c r="J566" s="71">
        <v>997.32</v>
      </c>
      <c r="K566" s="71">
        <v>0</v>
      </c>
      <c r="L566" s="71">
        <v>0</v>
      </c>
      <c r="M566" s="71">
        <v>997.32</v>
      </c>
      <c r="N566" s="71">
        <v>118.2</v>
      </c>
      <c r="O566" s="71">
        <v>0.10596</v>
      </c>
      <c r="P566">
        <v>2025</v>
      </c>
    </row>
    <row r="567" spans="1:16" hidden="1" x14ac:dyDescent="0.25">
      <c r="A567" t="s">
        <v>81</v>
      </c>
      <c r="B567" t="s">
        <v>480</v>
      </c>
      <c r="C567" t="s">
        <v>118</v>
      </c>
      <c r="D567" t="s">
        <v>117</v>
      </c>
      <c r="E567" t="s">
        <v>116</v>
      </c>
      <c r="F567" s="62" t="str">
        <f t="shared" si="9"/>
        <v>TAG001308 FAU Master Account Set: Budget Pool - OPS</v>
      </c>
      <c r="G567" s="71">
        <v>24840</v>
      </c>
      <c r="H567" s="71">
        <v>0</v>
      </c>
      <c r="I567" s="71">
        <v>24840</v>
      </c>
      <c r="J567" s="71">
        <v>22042.5</v>
      </c>
      <c r="K567" s="71">
        <v>0</v>
      </c>
      <c r="L567" s="71">
        <v>0</v>
      </c>
      <c r="M567" s="71">
        <v>22042.5</v>
      </c>
      <c r="N567" s="71">
        <v>2797.5</v>
      </c>
      <c r="O567" s="71">
        <v>0.112621</v>
      </c>
      <c r="P567">
        <v>2025</v>
      </c>
    </row>
    <row r="568" spans="1:16" hidden="1" x14ac:dyDescent="0.25">
      <c r="A568" t="s">
        <v>30</v>
      </c>
      <c r="B568" t="s">
        <v>479</v>
      </c>
      <c r="C568" t="s">
        <v>118</v>
      </c>
      <c r="D568" t="s">
        <v>117</v>
      </c>
      <c r="E568" t="s">
        <v>121</v>
      </c>
      <c r="F568" s="62" t="str">
        <f t="shared" si="9"/>
        <v>TAG001309 FAU Master Account Set: Budget Pool - Expense</v>
      </c>
      <c r="G568" s="71">
        <v>91972</v>
      </c>
      <c r="H568" s="71">
        <v>-0.05</v>
      </c>
      <c r="I568" s="71">
        <v>91971.95</v>
      </c>
      <c r="J568" s="71">
        <v>83224.070000000007</v>
      </c>
      <c r="K568" s="71">
        <v>0</v>
      </c>
      <c r="L568" s="71">
        <v>0</v>
      </c>
      <c r="M568" s="71">
        <v>83224.070000000007</v>
      </c>
      <c r="N568" s="71">
        <v>8747.8799999999992</v>
      </c>
      <c r="O568" s="71">
        <v>9.5115000000000005E-2</v>
      </c>
      <c r="P568">
        <v>2025</v>
      </c>
    </row>
    <row r="569" spans="1:16" hidden="1" x14ac:dyDescent="0.25">
      <c r="A569" t="s">
        <v>30</v>
      </c>
      <c r="B569" t="s">
        <v>479</v>
      </c>
      <c r="C569" t="s">
        <v>118</v>
      </c>
      <c r="D569" t="s">
        <v>117</v>
      </c>
      <c r="E569" t="s">
        <v>120</v>
      </c>
      <c r="F569" s="62" t="str">
        <f t="shared" si="9"/>
        <v>TAG001309 FAU Master Account Set: Budget Pool - INTRA-Fund Transfers Out</v>
      </c>
      <c r="G569" s="71">
        <v>11629.28</v>
      </c>
      <c r="H569" s="71">
        <v>0</v>
      </c>
      <c r="I569" s="71">
        <v>11629.28</v>
      </c>
      <c r="J569" s="71">
        <v>53355.360000000001</v>
      </c>
      <c r="K569" s="71">
        <v>0</v>
      </c>
      <c r="L569" s="71">
        <v>0</v>
      </c>
      <c r="M569" s="71">
        <v>53355.360000000001</v>
      </c>
      <c r="N569" s="71">
        <v>-41726.080000000002</v>
      </c>
      <c r="O569" s="71">
        <v>-3.5880179999999999</v>
      </c>
      <c r="P569">
        <v>2025</v>
      </c>
    </row>
    <row r="570" spans="1:16" hidden="1" x14ac:dyDescent="0.25">
      <c r="A570" t="s">
        <v>30</v>
      </c>
      <c r="B570" t="s">
        <v>479</v>
      </c>
      <c r="C570" t="s">
        <v>118</v>
      </c>
      <c r="D570" t="s">
        <v>117</v>
      </c>
      <c r="E570" t="s">
        <v>116</v>
      </c>
      <c r="F570" s="62" t="str">
        <f t="shared" si="9"/>
        <v>TAG001309 FAU Master Account Set: Budget Pool - OPS</v>
      </c>
      <c r="G570" s="71">
        <v>176498</v>
      </c>
      <c r="H570" s="71">
        <v>-1836.87</v>
      </c>
      <c r="I570" s="71">
        <v>174661.13</v>
      </c>
      <c r="J570" s="71">
        <v>131478.79999999999</v>
      </c>
      <c r="K570" s="71">
        <v>0</v>
      </c>
      <c r="L570" s="71">
        <v>0</v>
      </c>
      <c r="M570" s="71">
        <v>131478.79999999999</v>
      </c>
      <c r="N570" s="71">
        <v>43182.33</v>
      </c>
      <c r="O570" s="71">
        <v>0.24723500000000001</v>
      </c>
      <c r="P570">
        <v>2025</v>
      </c>
    </row>
    <row r="571" spans="1:16" hidden="1" x14ac:dyDescent="0.25">
      <c r="A571" t="s">
        <v>30</v>
      </c>
      <c r="B571" t="s">
        <v>479</v>
      </c>
      <c r="C571" t="s">
        <v>118</v>
      </c>
      <c r="D571" t="s">
        <v>117</v>
      </c>
      <c r="E571" t="s">
        <v>125</v>
      </c>
      <c r="F571" s="62" t="str">
        <f t="shared" si="9"/>
        <v>TAG001309 FAU Master Account Set: Budget Pool - Salaries &amp; Benefits (AMP, SP, Faculty)</v>
      </c>
      <c r="G571" s="71">
        <v>146861.51999999999</v>
      </c>
      <c r="H571" s="71">
        <v>1836.92</v>
      </c>
      <c r="I571" s="71">
        <v>148698.44</v>
      </c>
      <c r="J571" s="71">
        <v>148620.12</v>
      </c>
      <c r="K571" s="71">
        <v>0</v>
      </c>
      <c r="L571" s="71">
        <v>0</v>
      </c>
      <c r="M571" s="71">
        <v>148620.12</v>
      </c>
      <c r="N571" s="71">
        <v>78.319999999999993</v>
      </c>
      <c r="O571" s="71">
        <v>5.2700000000000002E-4</v>
      </c>
      <c r="P571">
        <v>2025</v>
      </c>
    </row>
    <row r="572" spans="1:16" hidden="1" x14ac:dyDescent="0.25">
      <c r="A572" t="s">
        <v>88</v>
      </c>
      <c r="B572" t="s">
        <v>834</v>
      </c>
      <c r="C572" t="s">
        <v>118</v>
      </c>
      <c r="D572" t="s">
        <v>117</v>
      </c>
      <c r="E572" t="s">
        <v>121</v>
      </c>
      <c r="F572" s="62" t="str">
        <f t="shared" si="9"/>
        <v>TAG001310 FAU Master Account Set: Budget Pool - Expense</v>
      </c>
      <c r="G572" s="71">
        <v>7400</v>
      </c>
      <c r="H572" s="71">
        <v>0</v>
      </c>
      <c r="I572" s="71">
        <v>7400</v>
      </c>
      <c r="J572" s="71">
        <v>6759.99</v>
      </c>
      <c r="K572" s="71">
        <v>0</v>
      </c>
      <c r="L572" s="71">
        <v>0</v>
      </c>
      <c r="M572" s="71">
        <v>6759.99</v>
      </c>
      <c r="N572" s="71">
        <v>640.01</v>
      </c>
      <c r="O572" s="71">
        <v>8.6487999999999995E-2</v>
      </c>
      <c r="P572">
        <v>2025</v>
      </c>
    </row>
    <row r="573" spans="1:16" hidden="1" x14ac:dyDescent="0.25">
      <c r="A573" t="s">
        <v>88</v>
      </c>
      <c r="B573" t="s">
        <v>834</v>
      </c>
      <c r="C573" t="s">
        <v>118</v>
      </c>
      <c r="D573" t="s">
        <v>117</v>
      </c>
      <c r="E573" t="s">
        <v>120</v>
      </c>
      <c r="F573" s="62" t="str">
        <f t="shared" si="9"/>
        <v>TAG001310 FAU Master Account Set: Budget Pool - INTRA-Fund Transfers Out</v>
      </c>
      <c r="G573" s="71">
        <v>207.2</v>
      </c>
      <c r="H573" s="71">
        <v>0</v>
      </c>
      <c r="I573" s="71">
        <v>207.2</v>
      </c>
      <c r="J573" s="71">
        <v>189.28</v>
      </c>
      <c r="K573" s="71">
        <v>0</v>
      </c>
      <c r="L573" s="71">
        <v>0</v>
      </c>
      <c r="M573" s="71">
        <v>189.28</v>
      </c>
      <c r="N573" s="71">
        <v>17.920000000000002</v>
      </c>
      <c r="O573" s="71">
        <v>8.6485999999999993E-2</v>
      </c>
      <c r="P573">
        <v>2025</v>
      </c>
    </row>
    <row r="574" spans="1:16" hidden="1" x14ac:dyDescent="0.25">
      <c r="A574" t="s">
        <v>31</v>
      </c>
      <c r="B574" t="s">
        <v>477</v>
      </c>
      <c r="C574" t="s">
        <v>118</v>
      </c>
      <c r="D574" t="s">
        <v>117</v>
      </c>
      <c r="E574" t="s">
        <v>121</v>
      </c>
      <c r="F574" s="62" t="str">
        <f t="shared" si="9"/>
        <v>TAG001311 FAU Master Account Set: Budget Pool - Expense</v>
      </c>
      <c r="G574" s="71">
        <v>96100</v>
      </c>
      <c r="H574" s="71">
        <v>0</v>
      </c>
      <c r="I574" s="71">
        <v>96100</v>
      </c>
      <c r="J574" s="71">
        <v>95108.91</v>
      </c>
      <c r="K574" s="71">
        <v>0</v>
      </c>
      <c r="L574" s="71">
        <v>0</v>
      </c>
      <c r="M574" s="71">
        <v>95108.91</v>
      </c>
      <c r="N574" s="71">
        <v>991.09</v>
      </c>
      <c r="O574" s="71">
        <v>1.0312999999999999E-2</v>
      </c>
      <c r="P574">
        <v>2025</v>
      </c>
    </row>
    <row r="575" spans="1:16" hidden="1" x14ac:dyDescent="0.25">
      <c r="A575" t="s">
        <v>31</v>
      </c>
      <c r="B575" t="s">
        <v>477</v>
      </c>
      <c r="C575" t="s">
        <v>118</v>
      </c>
      <c r="D575" t="s">
        <v>117</v>
      </c>
      <c r="E575" t="s">
        <v>120</v>
      </c>
      <c r="F575" s="62" t="str">
        <f t="shared" si="9"/>
        <v>TAG001311 FAU Master Account Set: Budget Pool - INTRA-Fund Transfers Out</v>
      </c>
      <c r="G575" s="71">
        <v>3476.2</v>
      </c>
      <c r="H575" s="71">
        <v>0</v>
      </c>
      <c r="I575" s="71">
        <v>3476.2</v>
      </c>
      <c r="J575" s="71">
        <v>3360.01</v>
      </c>
      <c r="K575" s="71">
        <v>0</v>
      </c>
      <c r="L575" s="71">
        <v>0</v>
      </c>
      <c r="M575" s="71">
        <v>3360.01</v>
      </c>
      <c r="N575" s="71">
        <v>116.19</v>
      </c>
      <c r="O575" s="71">
        <v>3.3424000000000002E-2</v>
      </c>
      <c r="P575">
        <v>2025</v>
      </c>
    </row>
    <row r="576" spans="1:16" hidden="1" x14ac:dyDescent="0.25">
      <c r="A576" t="s">
        <v>31</v>
      </c>
      <c r="B576" t="s">
        <v>477</v>
      </c>
      <c r="C576" t="s">
        <v>118</v>
      </c>
      <c r="D576" t="s">
        <v>117</v>
      </c>
      <c r="E576" t="s">
        <v>116</v>
      </c>
      <c r="F576" s="62" t="str">
        <f t="shared" si="9"/>
        <v>TAG001311 FAU Master Account Set: Budget Pool - OPS</v>
      </c>
      <c r="G576" s="71">
        <v>28050</v>
      </c>
      <c r="H576" s="71">
        <v>0</v>
      </c>
      <c r="I576" s="71">
        <v>28050</v>
      </c>
      <c r="J576" s="71">
        <v>24891.25</v>
      </c>
      <c r="K576" s="71">
        <v>0</v>
      </c>
      <c r="L576" s="71">
        <v>0</v>
      </c>
      <c r="M576" s="71">
        <v>24891.25</v>
      </c>
      <c r="N576" s="71">
        <v>3158.75</v>
      </c>
      <c r="O576" s="71">
        <v>0.112611</v>
      </c>
      <c r="P576">
        <v>2025</v>
      </c>
    </row>
    <row r="577" spans="1:16" hidden="1" x14ac:dyDescent="0.25">
      <c r="A577" t="s">
        <v>32</v>
      </c>
      <c r="B577" t="s">
        <v>476</v>
      </c>
      <c r="C577" t="s">
        <v>118</v>
      </c>
      <c r="D577" t="s">
        <v>117</v>
      </c>
      <c r="E577" t="s">
        <v>121</v>
      </c>
      <c r="F577" s="62" t="str">
        <f t="shared" si="9"/>
        <v>TAG001313 FAU Master Account Set: Budget Pool - Expense</v>
      </c>
      <c r="G577" s="71">
        <v>0</v>
      </c>
      <c r="H577" s="71">
        <v>0</v>
      </c>
      <c r="I577" s="71">
        <v>0</v>
      </c>
      <c r="J577" s="71">
        <v>25</v>
      </c>
      <c r="K577" s="71">
        <v>0</v>
      </c>
      <c r="L577" s="71">
        <v>0</v>
      </c>
      <c r="M577" s="71">
        <v>25</v>
      </c>
      <c r="N577" s="71">
        <v>-25</v>
      </c>
      <c r="O577" s="71">
        <v>0</v>
      </c>
      <c r="P577">
        <v>2025</v>
      </c>
    </row>
    <row r="578" spans="1:16" hidden="1" x14ac:dyDescent="0.25">
      <c r="A578" t="s">
        <v>32</v>
      </c>
      <c r="B578" t="s">
        <v>476</v>
      </c>
      <c r="C578" t="s">
        <v>118</v>
      </c>
      <c r="D578" t="s">
        <v>117</v>
      </c>
      <c r="E578" t="s">
        <v>123</v>
      </c>
      <c r="F578" s="62" t="str">
        <f t="shared" si="9"/>
        <v>TAG001313 FAU Master Account Set: Budget Pool - INTER-Fund Transfers Out</v>
      </c>
      <c r="G578" s="71">
        <v>1777692</v>
      </c>
      <c r="H578" s="71">
        <v>0</v>
      </c>
      <c r="I578" s="71">
        <v>1777692</v>
      </c>
      <c r="J578" s="71">
        <v>1777692</v>
      </c>
      <c r="K578" s="71">
        <v>0</v>
      </c>
      <c r="L578" s="71">
        <v>0</v>
      </c>
      <c r="M578" s="71">
        <v>1777692</v>
      </c>
      <c r="N578" s="71">
        <v>0</v>
      </c>
      <c r="O578" s="71">
        <v>0</v>
      </c>
      <c r="P578">
        <v>2025</v>
      </c>
    </row>
    <row r="579" spans="1:16" hidden="1" x14ac:dyDescent="0.25">
      <c r="A579" t="s">
        <v>32</v>
      </c>
      <c r="B579" t="s">
        <v>476</v>
      </c>
      <c r="C579" t="s">
        <v>118</v>
      </c>
      <c r="D579" t="s">
        <v>117</v>
      </c>
      <c r="E579" t="s">
        <v>120</v>
      </c>
      <c r="F579" s="62" t="str">
        <f t="shared" ref="F579:F642" si="10">_xlfn.CONCAT(A579," ",E579)</f>
        <v>TAG001313 FAU Master Account Set: Budget Pool - INTRA-Fund Transfers Out</v>
      </c>
      <c r="G579" s="71">
        <v>103100</v>
      </c>
      <c r="H579" s="71">
        <v>0</v>
      </c>
      <c r="I579" s="71">
        <v>103100</v>
      </c>
      <c r="J579" s="71">
        <v>103100.7</v>
      </c>
      <c r="K579" s="71">
        <v>0</v>
      </c>
      <c r="L579" s="71">
        <v>0</v>
      </c>
      <c r="M579" s="71">
        <v>103100.7</v>
      </c>
      <c r="N579" s="71">
        <v>-0.7</v>
      </c>
      <c r="O579" s="71">
        <v>-6.9999999999999999E-6</v>
      </c>
      <c r="P579">
        <v>2025</v>
      </c>
    </row>
    <row r="580" spans="1:16" hidden="1" x14ac:dyDescent="0.25">
      <c r="A580" t="s">
        <v>33</v>
      </c>
      <c r="B580" t="s">
        <v>475</v>
      </c>
      <c r="C580" t="s">
        <v>118</v>
      </c>
      <c r="D580" t="s">
        <v>117</v>
      </c>
      <c r="E580" t="s">
        <v>121</v>
      </c>
      <c r="F580" s="62" t="str">
        <f t="shared" si="10"/>
        <v>TAG001315 FAU Master Account Set: Budget Pool - Expense</v>
      </c>
      <c r="G580" s="71">
        <v>7500</v>
      </c>
      <c r="H580" s="71">
        <v>0</v>
      </c>
      <c r="I580" s="71">
        <v>7500</v>
      </c>
      <c r="J580" s="71">
        <v>7362.64</v>
      </c>
      <c r="K580" s="71">
        <v>0</v>
      </c>
      <c r="L580" s="71">
        <v>0</v>
      </c>
      <c r="M580" s="71">
        <v>7362.64</v>
      </c>
      <c r="N580" s="71">
        <v>137.36000000000001</v>
      </c>
      <c r="O580" s="71">
        <v>1.8315000000000001E-2</v>
      </c>
      <c r="P580">
        <v>2025</v>
      </c>
    </row>
    <row r="581" spans="1:16" hidden="1" x14ac:dyDescent="0.25">
      <c r="A581" t="s">
        <v>33</v>
      </c>
      <c r="B581" t="s">
        <v>475</v>
      </c>
      <c r="C581" t="s">
        <v>118</v>
      </c>
      <c r="D581" t="s">
        <v>117</v>
      </c>
      <c r="E581" t="s">
        <v>120</v>
      </c>
      <c r="F581" s="62" t="str">
        <f t="shared" si="10"/>
        <v>TAG001315 FAU Master Account Set: Budget Pool - INTRA-Fund Transfers Out</v>
      </c>
      <c r="G581" s="71">
        <v>210</v>
      </c>
      <c r="H581" s="71">
        <v>0</v>
      </c>
      <c r="I581" s="71">
        <v>210</v>
      </c>
      <c r="J581" s="71">
        <v>206.15</v>
      </c>
      <c r="K581" s="71">
        <v>0</v>
      </c>
      <c r="L581" s="71">
        <v>0</v>
      </c>
      <c r="M581" s="71">
        <v>206.15</v>
      </c>
      <c r="N581" s="71">
        <v>3.85</v>
      </c>
      <c r="O581" s="71">
        <v>1.8332999999999999E-2</v>
      </c>
      <c r="P581">
        <v>2025</v>
      </c>
    </row>
    <row r="582" spans="1:16" hidden="1" x14ac:dyDescent="0.25">
      <c r="A582" t="s">
        <v>89</v>
      </c>
      <c r="B582" t="s">
        <v>474</v>
      </c>
      <c r="C582" t="s">
        <v>118</v>
      </c>
      <c r="D582" t="s">
        <v>117</v>
      </c>
      <c r="E582" t="s">
        <v>121</v>
      </c>
      <c r="F582" s="62" t="str">
        <f t="shared" si="10"/>
        <v>TAG001316 FAU Master Account Set: Budget Pool - Expense</v>
      </c>
      <c r="G582" s="71">
        <v>7600</v>
      </c>
      <c r="H582" s="71">
        <v>0</v>
      </c>
      <c r="I582" s="71">
        <v>7600</v>
      </c>
      <c r="J582" s="71">
        <v>6571.42</v>
      </c>
      <c r="K582" s="71">
        <v>0</v>
      </c>
      <c r="L582" s="71">
        <v>0</v>
      </c>
      <c r="M582" s="71">
        <v>6571.42</v>
      </c>
      <c r="N582" s="71">
        <v>1028.58</v>
      </c>
      <c r="O582" s="71">
        <v>0.13533899999999999</v>
      </c>
      <c r="P582">
        <v>2025</v>
      </c>
    </row>
    <row r="583" spans="1:16" hidden="1" x14ac:dyDescent="0.25">
      <c r="A583" t="s">
        <v>89</v>
      </c>
      <c r="B583" t="s">
        <v>474</v>
      </c>
      <c r="C583" t="s">
        <v>118</v>
      </c>
      <c r="D583" t="s">
        <v>117</v>
      </c>
      <c r="E583" t="s">
        <v>120</v>
      </c>
      <c r="F583" s="62" t="str">
        <f t="shared" si="10"/>
        <v>TAG001316 FAU Master Account Set: Budget Pool - INTRA-Fund Transfers Out</v>
      </c>
      <c r="G583" s="71">
        <v>212.8</v>
      </c>
      <c r="H583" s="71">
        <v>0</v>
      </c>
      <c r="I583" s="71">
        <v>212.8</v>
      </c>
      <c r="J583" s="71">
        <v>184.01</v>
      </c>
      <c r="K583" s="71">
        <v>0</v>
      </c>
      <c r="L583" s="71">
        <v>0</v>
      </c>
      <c r="M583" s="71">
        <v>184.01</v>
      </c>
      <c r="N583" s="71">
        <v>28.79</v>
      </c>
      <c r="O583" s="71">
        <v>0.13529099999999999</v>
      </c>
      <c r="P583">
        <v>2025</v>
      </c>
    </row>
    <row r="584" spans="1:16" hidden="1" x14ac:dyDescent="0.25">
      <c r="A584" t="s">
        <v>63</v>
      </c>
      <c r="B584" t="s">
        <v>473</v>
      </c>
      <c r="C584" t="s">
        <v>118</v>
      </c>
      <c r="D584" t="s">
        <v>117</v>
      </c>
      <c r="E584" t="s">
        <v>121</v>
      </c>
      <c r="F584" s="62" t="str">
        <f t="shared" si="10"/>
        <v>TAG001317 FAU Master Account Set: Budget Pool - Expense</v>
      </c>
      <c r="G584" s="71">
        <v>124071</v>
      </c>
      <c r="H584" s="71">
        <v>25000</v>
      </c>
      <c r="I584" s="71">
        <v>149071</v>
      </c>
      <c r="J584" s="71">
        <v>123046.39999999999</v>
      </c>
      <c r="K584" s="71">
        <v>0</v>
      </c>
      <c r="L584" s="71">
        <v>0</v>
      </c>
      <c r="M584" s="71">
        <v>123046.39999999999</v>
      </c>
      <c r="N584" s="71">
        <v>26024.6</v>
      </c>
      <c r="O584" s="71">
        <v>0.17457900000000001</v>
      </c>
      <c r="P584">
        <v>2025</v>
      </c>
    </row>
    <row r="585" spans="1:16" hidden="1" x14ac:dyDescent="0.25">
      <c r="A585" t="s">
        <v>63</v>
      </c>
      <c r="B585" t="s">
        <v>473</v>
      </c>
      <c r="C585" t="s">
        <v>118</v>
      </c>
      <c r="D585" t="s">
        <v>117</v>
      </c>
      <c r="E585" t="s">
        <v>120</v>
      </c>
      <c r="F585" s="62" t="str">
        <f t="shared" si="10"/>
        <v>TAG001317 FAU Master Account Set: Budget Pool - INTRA-Fund Transfers Out</v>
      </c>
      <c r="G585" s="71">
        <v>3637.79</v>
      </c>
      <c r="H585" s="71">
        <v>700</v>
      </c>
      <c r="I585" s="71">
        <v>4337.79</v>
      </c>
      <c r="J585" s="71">
        <v>127055.99</v>
      </c>
      <c r="K585" s="71">
        <v>0</v>
      </c>
      <c r="L585" s="71">
        <v>0</v>
      </c>
      <c r="M585" s="71">
        <v>127055.99</v>
      </c>
      <c r="N585" s="71">
        <v>-122718.2</v>
      </c>
      <c r="O585" s="71">
        <v>-28.290502</v>
      </c>
      <c r="P585">
        <v>2025</v>
      </c>
    </row>
    <row r="586" spans="1:16" hidden="1" x14ac:dyDescent="0.25">
      <c r="A586" t="s">
        <v>63</v>
      </c>
      <c r="B586" t="s">
        <v>473</v>
      </c>
      <c r="C586" t="s">
        <v>118</v>
      </c>
      <c r="D586" t="s">
        <v>117</v>
      </c>
      <c r="E586" t="s">
        <v>116</v>
      </c>
      <c r="F586" s="62" t="str">
        <f t="shared" si="10"/>
        <v>TAG001317 FAU Master Account Set: Budget Pool - OPS</v>
      </c>
      <c r="G586" s="71">
        <v>5850</v>
      </c>
      <c r="H586" s="71">
        <v>0</v>
      </c>
      <c r="I586" s="71">
        <v>5850</v>
      </c>
      <c r="J586" s="71">
        <v>3276</v>
      </c>
      <c r="K586" s="71">
        <v>0</v>
      </c>
      <c r="L586" s="71">
        <v>0</v>
      </c>
      <c r="M586" s="71">
        <v>3276</v>
      </c>
      <c r="N586" s="71">
        <v>2574</v>
      </c>
      <c r="O586" s="71">
        <v>0.44</v>
      </c>
      <c r="P586">
        <v>2025</v>
      </c>
    </row>
    <row r="587" spans="1:16" hidden="1" x14ac:dyDescent="0.25">
      <c r="A587" t="s">
        <v>90</v>
      </c>
      <c r="B587" t="s">
        <v>472</v>
      </c>
      <c r="C587" t="s">
        <v>118</v>
      </c>
      <c r="D587" t="s">
        <v>117</v>
      </c>
      <c r="E587" t="s">
        <v>121</v>
      </c>
      <c r="F587" s="62" t="str">
        <f t="shared" si="10"/>
        <v>TAG001319 FAU Master Account Set: Budget Pool - Expense</v>
      </c>
      <c r="G587" s="71">
        <v>3500</v>
      </c>
      <c r="H587" s="71">
        <v>34.5</v>
      </c>
      <c r="I587" s="71">
        <v>3534.5</v>
      </c>
      <c r="J587" s="71">
        <v>1778.95</v>
      </c>
      <c r="K587" s="71">
        <v>0</v>
      </c>
      <c r="L587" s="71">
        <v>0</v>
      </c>
      <c r="M587" s="71">
        <v>1778.95</v>
      </c>
      <c r="N587" s="71">
        <v>1755.55</v>
      </c>
      <c r="O587" s="71">
        <v>0.49669000000000002</v>
      </c>
      <c r="P587">
        <v>2025</v>
      </c>
    </row>
    <row r="588" spans="1:16" hidden="1" x14ac:dyDescent="0.25">
      <c r="A588" t="s">
        <v>90</v>
      </c>
      <c r="B588" t="s">
        <v>472</v>
      </c>
      <c r="C588" t="s">
        <v>118</v>
      </c>
      <c r="D588" t="s">
        <v>117</v>
      </c>
      <c r="E588" t="s">
        <v>120</v>
      </c>
      <c r="F588" s="62" t="str">
        <f t="shared" si="10"/>
        <v>TAG001319 FAU Master Account Set: Budget Pool - INTRA-Fund Transfers Out</v>
      </c>
      <c r="G588" s="71">
        <v>98</v>
      </c>
      <c r="H588" s="71">
        <v>0</v>
      </c>
      <c r="I588" s="71">
        <v>98</v>
      </c>
      <c r="J588" s="71">
        <v>48.84</v>
      </c>
      <c r="K588" s="71">
        <v>0</v>
      </c>
      <c r="L588" s="71">
        <v>0</v>
      </c>
      <c r="M588" s="71">
        <v>48.84</v>
      </c>
      <c r="N588" s="71">
        <v>49.16</v>
      </c>
      <c r="O588" s="71">
        <v>0.501633</v>
      </c>
      <c r="P588">
        <v>2025</v>
      </c>
    </row>
    <row r="589" spans="1:16" hidden="1" x14ac:dyDescent="0.25">
      <c r="A589" t="s">
        <v>90</v>
      </c>
      <c r="B589" t="s">
        <v>472</v>
      </c>
      <c r="C589" t="s">
        <v>118</v>
      </c>
      <c r="D589" t="s">
        <v>117</v>
      </c>
      <c r="E589" t="s">
        <v>116</v>
      </c>
      <c r="F589" s="62" t="str">
        <f t="shared" si="10"/>
        <v>TAG001319 FAU Master Account Set: Budget Pool - OPS</v>
      </c>
      <c r="G589" s="71">
        <v>0</v>
      </c>
      <c r="H589" s="71">
        <v>-34.5</v>
      </c>
      <c r="I589" s="71">
        <v>-34.5</v>
      </c>
      <c r="J589" s="71">
        <v>-34.5</v>
      </c>
      <c r="K589" s="71">
        <v>0</v>
      </c>
      <c r="L589" s="71">
        <v>0</v>
      </c>
      <c r="M589" s="71">
        <v>-34.5</v>
      </c>
      <c r="N589" s="71">
        <v>0</v>
      </c>
      <c r="O589" s="71">
        <v>0</v>
      </c>
      <c r="P589">
        <v>2025</v>
      </c>
    </row>
    <row r="590" spans="1:16" hidden="1" x14ac:dyDescent="0.25">
      <c r="A590" t="s">
        <v>64</v>
      </c>
      <c r="B590" t="s">
        <v>471</v>
      </c>
      <c r="C590" t="s">
        <v>118</v>
      </c>
      <c r="D590" t="s">
        <v>117</v>
      </c>
      <c r="E590" t="s">
        <v>121</v>
      </c>
      <c r="F590" s="62" t="str">
        <f t="shared" si="10"/>
        <v>TAG001320 FAU Master Account Set: Budget Pool - Expense</v>
      </c>
      <c r="G590" s="71">
        <v>4500</v>
      </c>
      <c r="H590" s="71">
        <v>0</v>
      </c>
      <c r="I590" s="71">
        <v>4500</v>
      </c>
      <c r="J590" s="71">
        <v>3939.38</v>
      </c>
      <c r="K590" s="71">
        <v>0</v>
      </c>
      <c r="L590" s="71">
        <v>0</v>
      </c>
      <c r="M590" s="71">
        <v>3939.38</v>
      </c>
      <c r="N590" s="71">
        <v>560.62</v>
      </c>
      <c r="O590" s="71">
        <v>0.124582</v>
      </c>
      <c r="P590">
        <v>2025</v>
      </c>
    </row>
    <row r="591" spans="1:16" hidden="1" x14ac:dyDescent="0.25">
      <c r="A591" t="s">
        <v>64</v>
      </c>
      <c r="B591" t="s">
        <v>471</v>
      </c>
      <c r="C591" t="s">
        <v>118</v>
      </c>
      <c r="D591" t="s">
        <v>117</v>
      </c>
      <c r="E591" t="s">
        <v>120</v>
      </c>
      <c r="F591" s="62" t="str">
        <f t="shared" si="10"/>
        <v>TAG001320 FAU Master Account Set: Budget Pool - INTRA-Fund Transfers Out</v>
      </c>
      <c r="G591" s="71">
        <v>126</v>
      </c>
      <c r="H591" s="71">
        <v>0</v>
      </c>
      <c r="I591" s="71">
        <v>126</v>
      </c>
      <c r="J591" s="71">
        <v>110.31</v>
      </c>
      <c r="K591" s="71">
        <v>0</v>
      </c>
      <c r="L591" s="71">
        <v>0</v>
      </c>
      <c r="M591" s="71">
        <v>110.31</v>
      </c>
      <c r="N591" s="71">
        <v>15.69</v>
      </c>
      <c r="O591" s="71">
        <v>0.124524</v>
      </c>
      <c r="P591">
        <v>2025</v>
      </c>
    </row>
    <row r="592" spans="1:16" hidden="1" x14ac:dyDescent="0.25">
      <c r="A592" t="s">
        <v>82</v>
      </c>
      <c r="B592" t="s">
        <v>470</v>
      </c>
      <c r="C592" t="s">
        <v>118</v>
      </c>
      <c r="D592" t="s">
        <v>117</v>
      </c>
      <c r="E592" t="s">
        <v>121</v>
      </c>
      <c r="F592" s="62" t="str">
        <f t="shared" si="10"/>
        <v>TAG001321 FAU Master Account Set: Budget Pool - Expense</v>
      </c>
      <c r="G592" s="71">
        <v>11480</v>
      </c>
      <c r="H592" s="71">
        <v>0</v>
      </c>
      <c r="I592" s="71">
        <v>11480</v>
      </c>
      <c r="J592" s="71">
        <v>4816.62</v>
      </c>
      <c r="K592" s="71">
        <v>0</v>
      </c>
      <c r="L592" s="71">
        <v>0</v>
      </c>
      <c r="M592" s="71">
        <v>4816.62</v>
      </c>
      <c r="N592" s="71">
        <v>6663.38</v>
      </c>
      <c r="O592" s="71">
        <v>0.58043400000000001</v>
      </c>
      <c r="P592">
        <v>2025</v>
      </c>
    </row>
    <row r="593" spans="1:16" hidden="1" x14ac:dyDescent="0.25">
      <c r="A593" t="s">
        <v>82</v>
      </c>
      <c r="B593" t="s">
        <v>470</v>
      </c>
      <c r="C593" t="s">
        <v>118</v>
      </c>
      <c r="D593" t="s">
        <v>117</v>
      </c>
      <c r="E593" t="s">
        <v>120</v>
      </c>
      <c r="F593" s="62" t="str">
        <f t="shared" si="10"/>
        <v>TAG001321 FAU Master Account Set: Budget Pool - INTRA-Fund Transfers Out</v>
      </c>
      <c r="G593" s="71">
        <v>321.44</v>
      </c>
      <c r="H593" s="71">
        <v>0</v>
      </c>
      <c r="I593" s="71">
        <v>321.44</v>
      </c>
      <c r="J593" s="71">
        <v>134.86000000000001</v>
      </c>
      <c r="K593" s="71">
        <v>0</v>
      </c>
      <c r="L593" s="71">
        <v>0</v>
      </c>
      <c r="M593" s="71">
        <v>134.86000000000001</v>
      </c>
      <c r="N593" s="71">
        <v>186.58</v>
      </c>
      <c r="O593" s="71">
        <v>0.58045000000000002</v>
      </c>
      <c r="P593">
        <v>2025</v>
      </c>
    </row>
    <row r="594" spans="1:16" hidden="1" x14ac:dyDescent="0.25">
      <c r="A594" t="s">
        <v>91</v>
      </c>
      <c r="B594" t="s">
        <v>469</v>
      </c>
      <c r="C594" t="s">
        <v>118</v>
      </c>
      <c r="D594" t="s">
        <v>117</v>
      </c>
      <c r="E594" t="s">
        <v>121</v>
      </c>
      <c r="F594" s="62" t="str">
        <f t="shared" si="10"/>
        <v>TAG001322 FAU Master Account Set: Budget Pool - Expense</v>
      </c>
      <c r="G594" s="71">
        <v>24650</v>
      </c>
      <c r="H594" s="71">
        <v>0</v>
      </c>
      <c r="I594" s="71">
        <v>24650</v>
      </c>
      <c r="J594" s="71">
        <v>22642.63</v>
      </c>
      <c r="K594" s="71">
        <v>0</v>
      </c>
      <c r="L594" s="71">
        <v>0</v>
      </c>
      <c r="M594" s="71">
        <v>22642.63</v>
      </c>
      <c r="N594" s="71">
        <v>2007.37</v>
      </c>
      <c r="O594" s="71">
        <v>8.1434999999999994E-2</v>
      </c>
      <c r="P594">
        <v>2025</v>
      </c>
    </row>
    <row r="595" spans="1:16" hidden="1" x14ac:dyDescent="0.25">
      <c r="A595" t="s">
        <v>91</v>
      </c>
      <c r="B595" t="s">
        <v>469</v>
      </c>
      <c r="C595" t="s">
        <v>118</v>
      </c>
      <c r="D595" t="s">
        <v>117</v>
      </c>
      <c r="E595" t="s">
        <v>120</v>
      </c>
      <c r="F595" s="62" t="str">
        <f t="shared" si="10"/>
        <v>TAG001322 FAU Master Account Set: Budget Pool - INTRA-Fund Transfers Out</v>
      </c>
      <c r="G595" s="71">
        <v>690.2</v>
      </c>
      <c r="H595" s="71">
        <v>0</v>
      </c>
      <c r="I595" s="71">
        <v>690.2</v>
      </c>
      <c r="J595" s="71">
        <v>634.01</v>
      </c>
      <c r="K595" s="71">
        <v>0</v>
      </c>
      <c r="L595" s="71">
        <v>0</v>
      </c>
      <c r="M595" s="71">
        <v>634.01</v>
      </c>
      <c r="N595" s="71">
        <v>56.19</v>
      </c>
      <c r="O595" s="71">
        <v>8.1410999999999997E-2</v>
      </c>
      <c r="P595">
        <v>2025</v>
      </c>
    </row>
    <row r="596" spans="1:16" hidden="1" x14ac:dyDescent="0.25">
      <c r="A596" t="s">
        <v>92</v>
      </c>
      <c r="B596" t="s">
        <v>835</v>
      </c>
      <c r="C596" t="s">
        <v>118</v>
      </c>
      <c r="D596" t="s">
        <v>117</v>
      </c>
      <c r="E596" t="s">
        <v>121</v>
      </c>
      <c r="F596" s="62" t="str">
        <f t="shared" si="10"/>
        <v>TAG001323 FAU Master Account Set: Budget Pool - Expense</v>
      </c>
      <c r="G596" s="71">
        <v>10650</v>
      </c>
      <c r="H596" s="71">
        <v>0</v>
      </c>
      <c r="I596" s="71">
        <v>10650</v>
      </c>
      <c r="J596" s="71">
        <v>9400.5400000000009</v>
      </c>
      <c r="K596" s="71">
        <v>0</v>
      </c>
      <c r="L596" s="71">
        <v>0</v>
      </c>
      <c r="M596" s="71">
        <v>9400.5400000000009</v>
      </c>
      <c r="N596" s="71">
        <v>1249.46</v>
      </c>
      <c r="O596" s="71">
        <v>0.11731999999999999</v>
      </c>
      <c r="P596">
        <v>2025</v>
      </c>
    </row>
    <row r="597" spans="1:16" hidden="1" x14ac:dyDescent="0.25">
      <c r="A597" t="s">
        <v>92</v>
      </c>
      <c r="B597" t="s">
        <v>835</v>
      </c>
      <c r="C597" t="s">
        <v>118</v>
      </c>
      <c r="D597" t="s">
        <v>117</v>
      </c>
      <c r="E597" t="s">
        <v>120</v>
      </c>
      <c r="F597" s="62" t="str">
        <f t="shared" si="10"/>
        <v>TAG001323 FAU Master Account Set: Budget Pool - INTRA-Fund Transfers Out</v>
      </c>
      <c r="G597" s="71">
        <v>2077.48</v>
      </c>
      <c r="H597" s="71">
        <v>0</v>
      </c>
      <c r="I597" s="71">
        <v>2077.48</v>
      </c>
      <c r="J597" s="71">
        <v>43622.64</v>
      </c>
      <c r="K597" s="71">
        <v>0</v>
      </c>
      <c r="L597" s="71">
        <v>0</v>
      </c>
      <c r="M597" s="71">
        <v>43622.64</v>
      </c>
      <c r="N597" s="71">
        <v>-41545.160000000003</v>
      </c>
      <c r="O597" s="71">
        <v>-19.997821999999999</v>
      </c>
      <c r="P597">
        <v>2025</v>
      </c>
    </row>
    <row r="598" spans="1:16" hidden="1" x14ac:dyDescent="0.25">
      <c r="A598" t="s">
        <v>92</v>
      </c>
      <c r="B598" t="s">
        <v>835</v>
      </c>
      <c r="C598" t="s">
        <v>118</v>
      </c>
      <c r="D598" t="s">
        <v>117</v>
      </c>
      <c r="E598" t="s">
        <v>125</v>
      </c>
      <c r="F598" s="62" t="str">
        <f t="shared" si="10"/>
        <v>TAG001323 FAU Master Account Set: Budget Pool - Salaries &amp; Benefits (AMP, SP, Faculty)</v>
      </c>
      <c r="G598" s="71">
        <v>63545.85</v>
      </c>
      <c r="H598" s="71">
        <v>0</v>
      </c>
      <c r="I598" s="71">
        <v>63545.85</v>
      </c>
      <c r="J598" s="71">
        <v>20767.939999999999</v>
      </c>
      <c r="K598" s="71">
        <v>0</v>
      </c>
      <c r="L598" s="71">
        <v>0</v>
      </c>
      <c r="M598" s="71">
        <v>20767.939999999999</v>
      </c>
      <c r="N598" s="71">
        <v>42777.91</v>
      </c>
      <c r="O598" s="71">
        <v>0.67318199999999995</v>
      </c>
      <c r="P598">
        <v>2025</v>
      </c>
    </row>
    <row r="599" spans="1:16" hidden="1" x14ac:dyDescent="0.25">
      <c r="A599" t="s">
        <v>65</v>
      </c>
      <c r="B599" t="s">
        <v>467</v>
      </c>
      <c r="C599" t="s">
        <v>118</v>
      </c>
      <c r="D599" t="s">
        <v>117</v>
      </c>
      <c r="E599" t="s">
        <v>121</v>
      </c>
      <c r="F599" s="62" t="str">
        <f t="shared" si="10"/>
        <v>TAG001324 FAU Master Account Set: Budget Pool - Expense</v>
      </c>
      <c r="G599" s="71">
        <v>31900</v>
      </c>
      <c r="H599" s="71">
        <v>17896.349999999999</v>
      </c>
      <c r="I599" s="71">
        <v>49796.35</v>
      </c>
      <c r="J599" s="71">
        <v>47262</v>
      </c>
      <c r="K599" s="71">
        <v>0</v>
      </c>
      <c r="L599" s="71">
        <v>0</v>
      </c>
      <c r="M599" s="71">
        <v>47262</v>
      </c>
      <c r="N599" s="71">
        <v>2534.35</v>
      </c>
      <c r="O599" s="71">
        <v>5.0894000000000002E-2</v>
      </c>
      <c r="P599">
        <v>2025</v>
      </c>
    </row>
    <row r="600" spans="1:16" hidden="1" x14ac:dyDescent="0.25">
      <c r="A600" t="s">
        <v>65</v>
      </c>
      <c r="B600" t="s">
        <v>467</v>
      </c>
      <c r="C600" t="s">
        <v>118</v>
      </c>
      <c r="D600" t="s">
        <v>117</v>
      </c>
      <c r="E600" t="s">
        <v>120</v>
      </c>
      <c r="F600" s="62" t="str">
        <f t="shared" si="10"/>
        <v>TAG001324 FAU Master Account Set: Budget Pool - INTRA-Fund Transfers Out</v>
      </c>
      <c r="G600" s="71">
        <v>1530.2</v>
      </c>
      <c r="H600" s="71">
        <v>501.1</v>
      </c>
      <c r="I600" s="71">
        <v>2031.3</v>
      </c>
      <c r="J600" s="71">
        <v>1631.91</v>
      </c>
      <c r="K600" s="71">
        <v>0</v>
      </c>
      <c r="L600" s="71">
        <v>0</v>
      </c>
      <c r="M600" s="71">
        <v>1631.91</v>
      </c>
      <c r="N600" s="71">
        <v>399.39</v>
      </c>
      <c r="O600" s="71">
        <v>0.19661799999999999</v>
      </c>
      <c r="P600">
        <v>2025</v>
      </c>
    </row>
    <row r="601" spans="1:16" hidden="1" x14ac:dyDescent="0.25">
      <c r="A601" t="s">
        <v>65</v>
      </c>
      <c r="B601" t="s">
        <v>467</v>
      </c>
      <c r="C601" t="s">
        <v>118</v>
      </c>
      <c r="D601" t="s">
        <v>117</v>
      </c>
      <c r="E601" t="s">
        <v>116</v>
      </c>
      <c r="F601" s="62" t="str">
        <f t="shared" si="10"/>
        <v>TAG001324 FAU Master Account Set: Budget Pool - OPS</v>
      </c>
      <c r="G601" s="71">
        <v>22750</v>
      </c>
      <c r="H601" s="71">
        <v>0</v>
      </c>
      <c r="I601" s="71">
        <v>22750</v>
      </c>
      <c r="J601" s="71">
        <v>11020.75</v>
      </c>
      <c r="K601" s="71">
        <v>0</v>
      </c>
      <c r="L601" s="71">
        <v>0</v>
      </c>
      <c r="M601" s="71">
        <v>11020.75</v>
      </c>
      <c r="N601" s="71">
        <v>11729.25</v>
      </c>
      <c r="O601" s="71">
        <v>0.515571</v>
      </c>
      <c r="P601">
        <v>2025</v>
      </c>
    </row>
    <row r="602" spans="1:16" hidden="1" x14ac:dyDescent="0.25">
      <c r="A602" t="s">
        <v>93</v>
      </c>
      <c r="B602" t="s">
        <v>466</v>
      </c>
      <c r="C602" t="s">
        <v>118</v>
      </c>
      <c r="D602" t="s">
        <v>117</v>
      </c>
      <c r="E602" t="s">
        <v>121</v>
      </c>
      <c r="F602" s="62" t="str">
        <f t="shared" si="10"/>
        <v>TAG001325 FAU Master Account Set: Budget Pool - Expense</v>
      </c>
      <c r="G602" s="71">
        <v>5200</v>
      </c>
      <c r="H602" s="71">
        <v>0</v>
      </c>
      <c r="I602" s="71">
        <v>5200</v>
      </c>
      <c r="J602" s="71">
        <v>4780.9799999999996</v>
      </c>
      <c r="K602" s="71">
        <v>0</v>
      </c>
      <c r="L602" s="71">
        <v>0</v>
      </c>
      <c r="M602" s="71">
        <v>4780.9799999999996</v>
      </c>
      <c r="N602" s="71">
        <v>419.02</v>
      </c>
      <c r="O602" s="71">
        <v>8.0581E-2</v>
      </c>
      <c r="P602">
        <v>2025</v>
      </c>
    </row>
    <row r="603" spans="1:16" hidden="1" x14ac:dyDescent="0.25">
      <c r="A603" t="s">
        <v>93</v>
      </c>
      <c r="B603" t="s">
        <v>466</v>
      </c>
      <c r="C603" t="s">
        <v>118</v>
      </c>
      <c r="D603" t="s">
        <v>117</v>
      </c>
      <c r="E603" t="s">
        <v>120</v>
      </c>
      <c r="F603" s="62" t="str">
        <f t="shared" si="10"/>
        <v>TAG001325 FAU Master Account Set: Budget Pool - INTRA-Fund Transfers Out</v>
      </c>
      <c r="G603" s="71">
        <v>145.6</v>
      </c>
      <c r="H603" s="71">
        <v>0</v>
      </c>
      <c r="I603" s="71">
        <v>145.6</v>
      </c>
      <c r="J603" s="71">
        <v>133.87</v>
      </c>
      <c r="K603" s="71">
        <v>0</v>
      </c>
      <c r="L603" s="71">
        <v>0</v>
      </c>
      <c r="M603" s="71">
        <v>133.87</v>
      </c>
      <c r="N603" s="71">
        <v>11.73</v>
      </c>
      <c r="O603" s="71">
        <v>8.0562999999999996E-2</v>
      </c>
      <c r="P603">
        <v>2025</v>
      </c>
    </row>
    <row r="604" spans="1:16" hidden="1" x14ac:dyDescent="0.25">
      <c r="A604" t="s">
        <v>94</v>
      </c>
      <c r="B604" t="s">
        <v>465</v>
      </c>
      <c r="C604" t="s">
        <v>118</v>
      </c>
      <c r="D604" t="s">
        <v>117</v>
      </c>
      <c r="E604" t="s">
        <v>121</v>
      </c>
      <c r="F604" s="62" t="str">
        <f t="shared" si="10"/>
        <v>TAG001326 FAU Master Account Set: Budget Pool - Expense</v>
      </c>
      <c r="G604" s="71">
        <v>5250</v>
      </c>
      <c r="H604" s="71">
        <v>0</v>
      </c>
      <c r="I604" s="71">
        <v>5250</v>
      </c>
      <c r="J604" s="71">
        <v>5195.45</v>
      </c>
      <c r="K604" s="71">
        <v>0</v>
      </c>
      <c r="L604" s="71">
        <v>0</v>
      </c>
      <c r="M604" s="71">
        <v>5195.45</v>
      </c>
      <c r="N604" s="71">
        <v>54.55</v>
      </c>
      <c r="O604" s="71">
        <v>1.039E-2</v>
      </c>
      <c r="P604">
        <v>2025</v>
      </c>
    </row>
    <row r="605" spans="1:16" hidden="1" x14ac:dyDescent="0.25">
      <c r="A605" t="s">
        <v>94</v>
      </c>
      <c r="B605" t="s">
        <v>465</v>
      </c>
      <c r="C605" t="s">
        <v>118</v>
      </c>
      <c r="D605" t="s">
        <v>117</v>
      </c>
      <c r="E605" t="s">
        <v>120</v>
      </c>
      <c r="F605" s="62" t="str">
        <f t="shared" si="10"/>
        <v>TAG001326 FAU Master Account Set: Budget Pool - INTRA-Fund Transfers Out</v>
      </c>
      <c r="G605" s="71">
        <v>147</v>
      </c>
      <c r="H605" s="71">
        <v>0</v>
      </c>
      <c r="I605" s="71">
        <v>147</v>
      </c>
      <c r="J605" s="71">
        <v>145.47</v>
      </c>
      <c r="K605" s="71">
        <v>0</v>
      </c>
      <c r="L605" s="71">
        <v>0</v>
      </c>
      <c r="M605" s="71">
        <v>145.47</v>
      </c>
      <c r="N605" s="71">
        <v>1.53</v>
      </c>
      <c r="O605" s="71">
        <v>1.0408000000000001E-2</v>
      </c>
      <c r="P605">
        <v>2025</v>
      </c>
    </row>
    <row r="606" spans="1:16" hidden="1" x14ac:dyDescent="0.25">
      <c r="A606" t="s">
        <v>83</v>
      </c>
      <c r="B606" t="s">
        <v>464</v>
      </c>
      <c r="C606" t="s">
        <v>118</v>
      </c>
      <c r="D606" t="s">
        <v>117</v>
      </c>
      <c r="E606" t="s">
        <v>121</v>
      </c>
      <c r="F606" s="62" t="str">
        <f t="shared" si="10"/>
        <v>TAG001327 FAU Master Account Set: Budget Pool - Expense</v>
      </c>
      <c r="G606" s="71">
        <v>10017</v>
      </c>
      <c r="H606" s="71">
        <v>0</v>
      </c>
      <c r="I606" s="71">
        <v>10017</v>
      </c>
      <c r="J606" s="71">
        <v>3970.98</v>
      </c>
      <c r="K606" s="71">
        <v>0</v>
      </c>
      <c r="L606" s="71">
        <v>0</v>
      </c>
      <c r="M606" s="71">
        <v>3970.98</v>
      </c>
      <c r="N606" s="71">
        <v>6046.02</v>
      </c>
      <c r="O606" s="71">
        <v>0.603576</v>
      </c>
      <c r="P606">
        <v>2025</v>
      </c>
    </row>
    <row r="607" spans="1:16" hidden="1" x14ac:dyDescent="0.25">
      <c r="A607" t="s">
        <v>83</v>
      </c>
      <c r="B607" t="s">
        <v>464</v>
      </c>
      <c r="C607" t="s">
        <v>118</v>
      </c>
      <c r="D607" t="s">
        <v>117</v>
      </c>
      <c r="E607" t="s">
        <v>120</v>
      </c>
      <c r="F607" s="62" t="str">
        <f t="shared" si="10"/>
        <v>TAG001327 FAU Master Account Set: Budget Pool - INTRA-Fund Transfers Out</v>
      </c>
      <c r="G607" s="71">
        <v>280.48</v>
      </c>
      <c r="H607" s="71">
        <v>0</v>
      </c>
      <c r="I607" s="71">
        <v>280.48</v>
      </c>
      <c r="J607" s="71">
        <v>111.19</v>
      </c>
      <c r="K607" s="71">
        <v>0</v>
      </c>
      <c r="L607" s="71">
        <v>0</v>
      </c>
      <c r="M607" s="71">
        <v>111.19</v>
      </c>
      <c r="N607" s="71">
        <v>169.29</v>
      </c>
      <c r="O607" s="71">
        <v>0.60356699999999996</v>
      </c>
      <c r="P607">
        <v>2025</v>
      </c>
    </row>
    <row r="608" spans="1:16" hidden="1" x14ac:dyDescent="0.25">
      <c r="A608" t="s">
        <v>95</v>
      </c>
      <c r="B608" t="s">
        <v>463</v>
      </c>
      <c r="C608" t="s">
        <v>118</v>
      </c>
      <c r="D608" t="s">
        <v>117</v>
      </c>
      <c r="E608" t="s">
        <v>121</v>
      </c>
      <c r="F608" s="62" t="str">
        <f t="shared" si="10"/>
        <v>TAG001328 FAU Master Account Set: Budget Pool - Expense</v>
      </c>
      <c r="G608" s="71">
        <v>18129</v>
      </c>
      <c r="H608" s="71">
        <v>0</v>
      </c>
      <c r="I608" s="71">
        <v>18129</v>
      </c>
      <c r="J608" s="71">
        <v>15757.89</v>
      </c>
      <c r="K608" s="71">
        <v>0</v>
      </c>
      <c r="L608" s="71">
        <v>0</v>
      </c>
      <c r="M608" s="71">
        <v>15757.89</v>
      </c>
      <c r="N608" s="71">
        <v>2371.11</v>
      </c>
      <c r="O608" s="71">
        <v>0.13079099999999999</v>
      </c>
      <c r="P608">
        <v>2025</v>
      </c>
    </row>
    <row r="609" spans="1:16" hidden="1" x14ac:dyDescent="0.25">
      <c r="A609" t="s">
        <v>95</v>
      </c>
      <c r="B609" t="s">
        <v>463</v>
      </c>
      <c r="C609" t="s">
        <v>118</v>
      </c>
      <c r="D609" t="s">
        <v>117</v>
      </c>
      <c r="E609" t="s">
        <v>120</v>
      </c>
      <c r="F609" s="62" t="str">
        <f t="shared" si="10"/>
        <v>TAG001328 FAU Master Account Set: Budget Pool - INTRA-Fund Transfers Out</v>
      </c>
      <c r="G609" s="71">
        <v>507.61</v>
      </c>
      <c r="H609" s="71">
        <v>0</v>
      </c>
      <c r="I609" s="71">
        <v>507.61</v>
      </c>
      <c r="J609" s="71">
        <v>441.21</v>
      </c>
      <c r="K609" s="71">
        <v>0</v>
      </c>
      <c r="L609" s="71">
        <v>0</v>
      </c>
      <c r="M609" s="71">
        <v>441.21</v>
      </c>
      <c r="N609" s="71">
        <v>66.400000000000006</v>
      </c>
      <c r="O609" s="71">
        <v>0.13081300000000001</v>
      </c>
      <c r="P609">
        <v>2025</v>
      </c>
    </row>
    <row r="610" spans="1:16" hidden="1" x14ac:dyDescent="0.25">
      <c r="A610" t="s">
        <v>84</v>
      </c>
      <c r="B610" t="s">
        <v>462</v>
      </c>
      <c r="C610" t="s">
        <v>118</v>
      </c>
      <c r="D610" t="s">
        <v>117</v>
      </c>
      <c r="E610" t="s">
        <v>121</v>
      </c>
      <c r="F610" s="62" t="str">
        <f t="shared" si="10"/>
        <v>TAG001329 FAU Master Account Set: Budget Pool - Expense</v>
      </c>
      <c r="G610" s="71">
        <v>450</v>
      </c>
      <c r="H610" s="71">
        <v>0</v>
      </c>
      <c r="I610" s="71">
        <v>450</v>
      </c>
      <c r="J610" s="71">
        <v>336.36</v>
      </c>
      <c r="K610" s="71">
        <v>0</v>
      </c>
      <c r="L610" s="71">
        <v>0</v>
      </c>
      <c r="M610" s="71">
        <v>336.36</v>
      </c>
      <c r="N610" s="71">
        <v>113.64</v>
      </c>
      <c r="O610" s="71">
        <v>0.25253300000000001</v>
      </c>
      <c r="P610">
        <v>2025</v>
      </c>
    </row>
    <row r="611" spans="1:16" hidden="1" x14ac:dyDescent="0.25">
      <c r="A611" t="s">
        <v>84</v>
      </c>
      <c r="B611" t="s">
        <v>462</v>
      </c>
      <c r="C611" t="s">
        <v>118</v>
      </c>
      <c r="D611" t="s">
        <v>117</v>
      </c>
      <c r="E611" t="s">
        <v>120</v>
      </c>
      <c r="F611" s="62" t="str">
        <f t="shared" si="10"/>
        <v>TAG001329 FAU Master Account Set: Budget Pool - INTRA-Fund Transfers Out</v>
      </c>
      <c r="G611" s="71">
        <v>2380.84</v>
      </c>
      <c r="H611" s="71">
        <v>0</v>
      </c>
      <c r="I611" s="71">
        <v>2380.84</v>
      </c>
      <c r="J611" s="71">
        <v>1859.25</v>
      </c>
      <c r="K611" s="71">
        <v>0</v>
      </c>
      <c r="L611" s="71">
        <v>0</v>
      </c>
      <c r="M611" s="71">
        <v>1859.25</v>
      </c>
      <c r="N611" s="71">
        <v>521.59</v>
      </c>
      <c r="O611" s="71">
        <v>0.21907799999999999</v>
      </c>
      <c r="P611">
        <v>2025</v>
      </c>
    </row>
    <row r="612" spans="1:16" hidden="1" x14ac:dyDescent="0.25">
      <c r="A612" t="s">
        <v>84</v>
      </c>
      <c r="B612" t="s">
        <v>462</v>
      </c>
      <c r="C612" t="s">
        <v>118</v>
      </c>
      <c r="D612" t="s">
        <v>117</v>
      </c>
      <c r="E612" t="s">
        <v>116</v>
      </c>
      <c r="F612" s="62" t="str">
        <f t="shared" si="10"/>
        <v>TAG001329 FAU Master Account Set: Budget Pool - OPS</v>
      </c>
      <c r="G612" s="71">
        <v>84580</v>
      </c>
      <c r="H612" s="71">
        <v>0</v>
      </c>
      <c r="I612" s="71">
        <v>84580</v>
      </c>
      <c r="J612" s="71">
        <v>66065.22</v>
      </c>
      <c r="K612" s="71">
        <v>0</v>
      </c>
      <c r="L612" s="71">
        <v>0</v>
      </c>
      <c r="M612" s="71">
        <v>66065.22</v>
      </c>
      <c r="N612" s="71">
        <v>18514.78</v>
      </c>
      <c r="O612" s="71">
        <v>0.21890299999999999</v>
      </c>
      <c r="P612">
        <v>2025</v>
      </c>
    </row>
    <row r="613" spans="1:16" hidden="1" x14ac:dyDescent="0.25">
      <c r="A613" t="s">
        <v>66</v>
      </c>
      <c r="B613" t="s">
        <v>461</v>
      </c>
      <c r="C613" t="s">
        <v>118</v>
      </c>
      <c r="D613" t="s">
        <v>117</v>
      </c>
      <c r="E613" t="s">
        <v>121</v>
      </c>
      <c r="F613" s="62" t="str">
        <f t="shared" si="10"/>
        <v>TAG001330 FAU Master Account Set: Budget Pool - Expense</v>
      </c>
      <c r="G613" s="71">
        <v>400</v>
      </c>
      <c r="H613" s="71">
        <v>0</v>
      </c>
      <c r="I613" s="71">
        <v>400</v>
      </c>
      <c r="J613" s="71">
        <v>717.28</v>
      </c>
      <c r="K613" s="71">
        <v>0</v>
      </c>
      <c r="L613" s="71">
        <v>0</v>
      </c>
      <c r="M613" s="71">
        <v>717.28</v>
      </c>
      <c r="N613" s="71">
        <v>-317.27999999999997</v>
      </c>
      <c r="O613" s="71">
        <v>-0.79320000000000002</v>
      </c>
      <c r="P613">
        <v>2025</v>
      </c>
    </row>
    <row r="614" spans="1:16" hidden="1" x14ac:dyDescent="0.25">
      <c r="A614" t="s">
        <v>66</v>
      </c>
      <c r="B614" t="s">
        <v>461</v>
      </c>
      <c r="C614" t="s">
        <v>118</v>
      </c>
      <c r="D614" t="s">
        <v>117</v>
      </c>
      <c r="E614" t="s">
        <v>120</v>
      </c>
      <c r="F614" s="62" t="str">
        <f t="shared" si="10"/>
        <v>TAG001330 FAU Master Account Set: Budget Pool - INTRA-Fund Transfers Out</v>
      </c>
      <c r="G614" s="71">
        <v>3293.05</v>
      </c>
      <c r="H614" s="71">
        <v>0</v>
      </c>
      <c r="I614" s="71">
        <v>3293.05</v>
      </c>
      <c r="J614" s="71">
        <v>2520.86</v>
      </c>
      <c r="K614" s="71">
        <v>0</v>
      </c>
      <c r="L614" s="71">
        <v>0</v>
      </c>
      <c r="M614" s="71">
        <v>2520.86</v>
      </c>
      <c r="N614" s="71">
        <v>772.19</v>
      </c>
      <c r="O614" s="71">
        <v>0.234491</v>
      </c>
      <c r="P614">
        <v>2025</v>
      </c>
    </row>
    <row r="615" spans="1:16" hidden="1" x14ac:dyDescent="0.25">
      <c r="A615" t="s">
        <v>66</v>
      </c>
      <c r="B615" t="s">
        <v>461</v>
      </c>
      <c r="C615" t="s">
        <v>118</v>
      </c>
      <c r="D615" t="s">
        <v>117</v>
      </c>
      <c r="E615" t="s">
        <v>116</v>
      </c>
      <c r="F615" s="62" t="str">
        <f t="shared" si="10"/>
        <v>TAG001330 FAU Master Account Set: Budget Pool - OPS</v>
      </c>
      <c r="G615" s="71">
        <v>117209</v>
      </c>
      <c r="H615" s="71">
        <v>0</v>
      </c>
      <c r="I615" s="71">
        <v>117209</v>
      </c>
      <c r="J615" s="71">
        <v>89313.26</v>
      </c>
      <c r="K615" s="71">
        <v>0</v>
      </c>
      <c r="L615" s="71">
        <v>0</v>
      </c>
      <c r="M615" s="71">
        <v>89313.26</v>
      </c>
      <c r="N615" s="71">
        <v>27895.74</v>
      </c>
      <c r="O615" s="71">
        <v>0.23799999999999999</v>
      </c>
      <c r="P615">
        <v>2025</v>
      </c>
    </row>
    <row r="616" spans="1:16" hidden="1" x14ac:dyDescent="0.25">
      <c r="A616" t="s">
        <v>67</v>
      </c>
      <c r="B616" t="s">
        <v>460</v>
      </c>
      <c r="C616" t="s">
        <v>118</v>
      </c>
      <c r="D616" t="s">
        <v>117</v>
      </c>
      <c r="E616" t="s">
        <v>121</v>
      </c>
      <c r="F616" s="62" t="str">
        <f t="shared" si="10"/>
        <v>TAG001331 FAU Master Account Set: Budget Pool - Expense</v>
      </c>
      <c r="G616" s="71">
        <v>8000</v>
      </c>
      <c r="H616" s="71">
        <v>0</v>
      </c>
      <c r="I616" s="71">
        <v>8000</v>
      </c>
      <c r="J616" s="71">
        <v>3842.06</v>
      </c>
      <c r="K616" s="71">
        <v>0</v>
      </c>
      <c r="L616" s="71">
        <v>0</v>
      </c>
      <c r="M616" s="71">
        <v>3842.06</v>
      </c>
      <c r="N616" s="71">
        <v>4157.9399999999996</v>
      </c>
      <c r="O616" s="71">
        <v>0.51974299999999996</v>
      </c>
      <c r="P616">
        <v>2025</v>
      </c>
    </row>
    <row r="617" spans="1:16" hidden="1" x14ac:dyDescent="0.25">
      <c r="A617" t="s">
        <v>67</v>
      </c>
      <c r="B617" t="s">
        <v>460</v>
      </c>
      <c r="C617" t="s">
        <v>118</v>
      </c>
      <c r="D617" t="s">
        <v>117</v>
      </c>
      <c r="E617" t="s">
        <v>120</v>
      </c>
      <c r="F617" s="62" t="str">
        <f t="shared" si="10"/>
        <v>TAG001331 FAU Master Account Set: Budget Pool - INTRA-Fund Transfers Out</v>
      </c>
      <c r="G617" s="71">
        <v>224</v>
      </c>
      <c r="H617" s="71">
        <v>0</v>
      </c>
      <c r="I617" s="71">
        <v>224</v>
      </c>
      <c r="J617" s="71">
        <v>107.57</v>
      </c>
      <c r="K617" s="71">
        <v>0</v>
      </c>
      <c r="L617" s="71">
        <v>0</v>
      </c>
      <c r="M617" s="71">
        <v>107.57</v>
      </c>
      <c r="N617" s="71">
        <v>116.43</v>
      </c>
      <c r="O617" s="71">
        <v>0.51977700000000004</v>
      </c>
      <c r="P617">
        <v>2025</v>
      </c>
    </row>
    <row r="618" spans="1:16" hidden="1" x14ac:dyDescent="0.25">
      <c r="A618" t="s">
        <v>68</v>
      </c>
      <c r="B618" t="s">
        <v>459</v>
      </c>
      <c r="C618" t="s">
        <v>118</v>
      </c>
      <c r="D618" t="s">
        <v>117</v>
      </c>
      <c r="E618" t="s">
        <v>121</v>
      </c>
      <c r="F618" s="62" t="str">
        <f t="shared" si="10"/>
        <v>TAG001332 FAU Master Account Set: Budget Pool - Expense</v>
      </c>
      <c r="G618" s="71">
        <v>22000</v>
      </c>
      <c r="H618" s="71">
        <v>0</v>
      </c>
      <c r="I618" s="71">
        <v>22000</v>
      </c>
      <c r="J618" s="71">
        <v>19989.810000000001</v>
      </c>
      <c r="K618" s="71">
        <v>0</v>
      </c>
      <c r="L618" s="71">
        <v>0</v>
      </c>
      <c r="M618" s="71">
        <v>19989.810000000001</v>
      </c>
      <c r="N618" s="71">
        <v>2010.19</v>
      </c>
      <c r="O618" s="71">
        <v>9.1371999999999995E-2</v>
      </c>
      <c r="P618">
        <v>2025</v>
      </c>
    </row>
    <row r="619" spans="1:16" hidden="1" x14ac:dyDescent="0.25">
      <c r="A619" t="s">
        <v>68</v>
      </c>
      <c r="B619" t="s">
        <v>459</v>
      </c>
      <c r="C619" t="s">
        <v>118</v>
      </c>
      <c r="D619" t="s">
        <v>117</v>
      </c>
      <c r="E619" t="s">
        <v>120</v>
      </c>
      <c r="F619" s="62" t="str">
        <f t="shared" si="10"/>
        <v>TAG001332 FAU Master Account Set: Budget Pool - INTRA-Fund Transfers Out</v>
      </c>
      <c r="G619" s="71">
        <v>2691.64</v>
      </c>
      <c r="H619" s="71">
        <v>0</v>
      </c>
      <c r="I619" s="71">
        <v>2691.64</v>
      </c>
      <c r="J619" s="71">
        <v>1824.15</v>
      </c>
      <c r="K619" s="71">
        <v>0</v>
      </c>
      <c r="L619" s="71">
        <v>0</v>
      </c>
      <c r="M619" s="71">
        <v>1824.15</v>
      </c>
      <c r="N619" s="71">
        <v>867.49</v>
      </c>
      <c r="O619" s="71">
        <v>0.32229000000000002</v>
      </c>
      <c r="P619">
        <v>2025</v>
      </c>
    </row>
    <row r="620" spans="1:16" hidden="1" x14ac:dyDescent="0.25">
      <c r="A620" t="s">
        <v>68</v>
      </c>
      <c r="B620" t="s">
        <v>459</v>
      </c>
      <c r="C620" t="s">
        <v>118</v>
      </c>
      <c r="D620" t="s">
        <v>117</v>
      </c>
      <c r="E620" t="s">
        <v>116</v>
      </c>
      <c r="F620" s="62" t="str">
        <f t="shared" si="10"/>
        <v>TAG001332 FAU Master Account Set: Budget Pool - OPS</v>
      </c>
      <c r="G620" s="71">
        <v>74130</v>
      </c>
      <c r="H620" s="71">
        <v>0</v>
      </c>
      <c r="I620" s="71">
        <v>74130</v>
      </c>
      <c r="J620" s="71">
        <v>45157.95</v>
      </c>
      <c r="K620" s="71">
        <v>0</v>
      </c>
      <c r="L620" s="71">
        <v>0</v>
      </c>
      <c r="M620" s="71">
        <v>45157.95</v>
      </c>
      <c r="N620" s="71">
        <v>28972.05</v>
      </c>
      <c r="O620" s="71">
        <v>0.39082800000000001</v>
      </c>
      <c r="P620">
        <v>2025</v>
      </c>
    </row>
    <row r="621" spans="1:16" hidden="1" x14ac:dyDescent="0.25">
      <c r="A621" t="s">
        <v>85</v>
      </c>
      <c r="B621" t="s">
        <v>458</v>
      </c>
      <c r="C621" t="s">
        <v>118</v>
      </c>
      <c r="D621" t="s">
        <v>117</v>
      </c>
      <c r="E621" t="s">
        <v>121</v>
      </c>
      <c r="F621" s="62" t="str">
        <f t="shared" si="10"/>
        <v>TAG001333 FAU Master Account Set: Budget Pool - Expense</v>
      </c>
      <c r="G621" s="71">
        <v>2200</v>
      </c>
      <c r="H621" s="71">
        <v>0</v>
      </c>
      <c r="I621" s="71">
        <v>2200</v>
      </c>
      <c r="J621" s="71">
        <v>1416.35</v>
      </c>
      <c r="K621" s="71">
        <v>0</v>
      </c>
      <c r="L621" s="71">
        <v>0</v>
      </c>
      <c r="M621" s="71">
        <v>1416.35</v>
      </c>
      <c r="N621" s="71">
        <v>783.65</v>
      </c>
      <c r="O621" s="71">
        <v>0.35620499999999999</v>
      </c>
      <c r="P621">
        <v>2025</v>
      </c>
    </row>
    <row r="622" spans="1:16" hidden="1" x14ac:dyDescent="0.25">
      <c r="A622" t="s">
        <v>85</v>
      </c>
      <c r="B622" t="s">
        <v>458</v>
      </c>
      <c r="C622" t="s">
        <v>118</v>
      </c>
      <c r="D622" t="s">
        <v>117</v>
      </c>
      <c r="E622" t="s">
        <v>120</v>
      </c>
      <c r="F622" s="62" t="str">
        <f t="shared" si="10"/>
        <v>TAG001333 FAU Master Account Set: Budget Pool - INTRA-Fund Transfers Out</v>
      </c>
      <c r="G622" s="71">
        <v>61.6</v>
      </c>
      <c r="H622" s="71">
        <v>0</v>
      </c>
      <c r="I622" s="71">
        <v>61.6</v>
      </c>
      <c r="J622" s="71">
        <v>39.659999999999997</v>
      </c>
      <c r="K622" s="71">
        <v>0</v>
      </c>
      <c r="L622" s="71">
        <v>0</v>
      </c>
      <c r="M622" s="71">
        <v>39.659999999999997</v>
      </c>
      <c r="N622" s="71">
        <v>21.94</v>
      </c>
      <c r="O622" s="71">
        <v>0.35616900000000001</v>
      </c>
      <c r="P622">
        <v>2025</v>
      </c>
    </row>
    <row r="623" spans="1:16" hidden="1" x14ac:dyDescent="0.25">
      <c r="A623" t="s">
        <v>69</v>
      </c>
      <c r="B623" t="s">
        <v>457</v>
      </c>
      <c r="C623" t="s">
        <v>118</v>
      </c>
      <c r="D623" t="s">
        <v>117</v>
      </c>
      <c r="E623" t="s">
        <v>121</v>
      </c>
      <c r="F623" s="62" t="str">
        <f t="shared" si="10"/>
        <v>TAG001334 FAU Master Account Set: Budget Pool - Expense</v>
      </c>
      <c r="G623" s="71">
        <v>27000</v>
      </c>
      <c r="H623" s="71">
        <v>0</v>
      </c>
      <c r="I623" s="71">
        <v>27000</v>
      </c>
      <c r="J623" s="71">
        <v>19683.509999999998</v>
      </c>
      <c r="K623" s="71">
        <v>0</v>
      </c>
      <c r="L623" s="71">
        <v>0</v>
      </c>
      <c r="M623" s="71">
        <v>19683.509999999998</v>
      </c>
      <c r="N623" s="71">
        <v>7316.49</v>
      </c>
      <c r="O623" s="71">
        <v>0.27098100000000003</v>
      </c>
      <c r="P623">
        <v>2025</v>
      </c>
    </row>
    <row r="624" spans="1:16" hidden="1" x14ac:dyDescent="0.25">
      <c r="A624" t="s">
        <v>69</v>
      </c>
      <c r="B624" t="s">
        <v>457</v>
      </c>
      <c r="C624" t="s">
        <v>118</v>
      </c>
      <c r="D624" t="s">
        <v>117</v>
      </c>
      <c r="E624" t="s">
        <v>123</v>
      </c>
      <c r="F624" s="62" t="str">
        <f t="shared" si="10"/>
        <v>TAG001334 FAU Master Account Set: Budget Pool - INTER-Fund Transfers Out</v>
      </c>
      <c r="G624" s="71">
        <v>0</v>
      </c>
      <c r="H624" s="71">
        <v>0</v>
      </c>
      <c r="I624" s="71">
        <v>0</v>
      </c>
      <c r="J624" s="71">
        <v>900</v>
      </c>
      <c r="K624" s="71">
        <v>0</v>
      </c>
      <c r="L624" s="71">
        <v>0</v>
      </c>
      <c r="M624" s="71">
        <v>900</v>
      </c>
      <c r="N624" s="71">
        <v>-900</v>
      </c>
      <c r="O624" s="71">
        <v>0</v>
      </c>
      <c r="P624">
        <v>2025</v>
      </c>
    </row>
    <row r="625" spans="1:16" hidden="1" x14ac:dyDescent="0.25">
      <c r="A625" t="s">
        <v>69</v>
      </c>
      <c r="B625" t="s">
        <v>457</v>
      </c>
      <c r="C625" t="s">
        <v>118</v>
      </c>
      <c r="D625" t="s">
        <v>117</v>
      </c>
      <c r="E625" t="s">
        <v>120</v>
      </c>
      <c r="F625" s="62" t="str">
        <f t="shared" si="10"/>
        <v>TAG001334 FAU Master Account Set: Budget Pool - INTRA-Fund Transfers Out</v>
      </c>
      <c r="G625" s="71">
        <v>756</v>
      </c>
      <c r="H625" s="71">
        <v>0</v>
      </c>
      <c r="I625" s="71">
        <v>756</v>
      </c>
      <c r="J625" s="71">
        <v>551.13</v>
      </c>
      <c r="K625" s="71">
        <v>0</v>
      </c>
      <c r="L625" s="71">
        <v>0</v>
      </c>
      <c r="M625" s="71">
        <v>551.13</v>
      </c>
      <c r="N625" s="71">
        <v>204.87</v>
      </c>
      <c r="O625" s="71">
        <v>0.27099200000000001</v>
      </c>
      <c r="P625">
        <v>2025</v>
      </c>
    </row>
    <row r="626" spans="1:16" hidden="1" x14ac:dyDescent="0.25">
      <c r="A626" t="s">
        <v>70</v>
      </c>
      <c r="B626" t="s">
        <v>456</v>
      </c>
      <c r="C626" t="s">
        <v>118</v>
      </c>
      <c r="D626" t="s">
        <v>117</v>
      </c>
      <c r="E626" t="s">
        <v>121</v>
      </c>
      <c r="F626" s="62" t="str">
        <f t="shared" si="10"/>
        <v>TAG001336 FAU Master Account Set: Budget Pool - Expense</v>
      </c>
      <c r="G626" s="71">
        <v>150000</v>
      </c>
      <c r="H626" s="71">
        <v>-13696.35</v>
      </c>
      <c r="I626" s="71">
        <v>136303.65</v>
      </c>
      <c r="J626" s="71">
        <v>99994.07</v>
      </c>
      <c r="K626" s="71">
        <v>0</v>
      </c>
      <c r="L626" s="71">
        <v>0</v>
      </c>
      <c r="M626" s="71">
        <v>99994.07</v>
      </c>
      <c r="N626" s="71">
        <v>36309.58</v>
      </c>
      <c r="O626" s="71">
        <v>0.26638699999999998</v>
      </c>
      <c r="P626">
        <v>2025</v>
      </c>
    </row>
    <row r="627" spans="1:16" hidden="1" x14ac:dyDescent="0.25">
      <c r="A627" t="s">
        <v>70</v>
      </c>
      <c r="B627" t="s">
        <v>456</v>
      </c>
      <c r="C627" t="s">
        <v>118</v>
      </c>
      <c r="D627" t="s">
        <v>117</v>
      </c>
      <c r="E627" t="s">
        <v>120</v>
      </c>
      <c r="F627" s="62" t="str">
        <f t="shared" si="10"/>
        <v>TAG001336 FAU Master Account Set: Budget Pool - INTRA-Fund Transfers Out</v>
      </c>
      <c r="G627" s="71">
        <v>4200</v>
      </c>
      <c r="H627" s="71">
        <v>-383.5</v>
      </c>
      <c r="I627" s="71">
        <v>3816.5</v>
      </c>
      <c r="J627" s="71">
        <v>74280.88</v>
      </c>
      <c r="K627" s="71">
        <v>0</v>
      </c>
      <c r="L627" s="71">
        <v>0</v>
      </c>
      <c r="M627" s="71">
        <v>74280.88</v>
      </c>
      <c r="N627" s="71">
        <v>-70464.38</v>
      </c>
      <c r="O627" s="71">
        <v>-18.463089</v>
      </c>
      <c r="P627">
        <v>2025</v>
      </c>
    </row>
    <row r="628" spans="1:16" hidden="1" x14ac:dyDescent="0.25">
      <c r="A628" t="s">
        <v>86</v>
      </c>
      <c r="B628" t="s">
        <v>455</v>
      </c>
      <c r="C628" t="s">
        <v>118</v>
      </c>
      <c r="D628" t="s">
        <v>117</v>
      </c>
      <c r="E628" t="s">
        <v>121</v>
      </c>
      <c r="F628" s="62" t="str">
        <f t="shared" si="10"/>
        <v>TAG001337 FAU Master Account Set: Budget Pool - Expense</v>
      </c>
      <c r="G628" s="71">
        <v>3650</v>
      </c>
      <c r="H628" s="71">
        <v>0</v>
      </c>
      <c r="I628" s="71">
        <v>3650</v>
      </c>
      <c r="J628" s="71">
        <v>0</v>
      </c>
      <c r="K628" s="71">
        <v>0</v>
      </c>
      <c r="L628" s="71">
        <v>0</v>
      </c>
      <c r="M628" s="71">
        <v>0</v>
      </c>
      <c r="N628" s="71">
        <v>3650</v>
      </c>
      <c r="O628" s="71">
        <v>1</v>
      </c>
      <c r="P628">
        <v>2025</v>
      </c>
    </row>
    <row r="629" spans="1:16" hidden="1" x14ac:dyDescent="0.25">
      <c r="A629" t="s">
        <v>86</v>
      </c>
      <c r="B629" t="s">
        <v>455</v>
      </c>
      <c r="C629" t="s">
        <v>118</v>
      </c>
      <c r="D629" t="s">
        <v>117</v>
      </c>
      <c r="E629" t="s">
        <v>120</v>
      </c>
      <c r="F629" s="62" t="str">
        <f t="shared" si="10"/>
        <v>TAG001337 FAU Master Account Set: Budget Pool - INTRA-Fund Transfers Out</v>
      </c>
      <c r="G629" s="71">
        <v>102.2</v>
      </c>
      <c r="H629" s="71">
        <v>0</v>
      </c>
      <c r="I629" s="71">
        <v>102.2</v>
      </c>
      <c r="J629" s="71">
        <v>0</v>
      </c>
      <c r="K629" s="71">
        <v>0</v>
      </c>
      <c r="L629" s="71">
        <v>0</v>
      </c>
      <c r="M629" s="71">
        <v>0</v>
      </c>
      <c r="N629" s="71">
        <v>102.2</v>
      </c>
      <c r="O629" s="71">
        <v>1</v>
      </c>
      <c r="P629">
        <v>2025</v>
      </c>
    </row>
    <row r="630" spans="1:16" hidden="1" x14ac:dyDescent="0.25">
      <c r="A630" t="s">
        <v>71</v>
      </c>
      <c r="B630" t="s">
        <v>454</v>
      </c>
      <c r="C630" t="s">
        <v>118</v>
      </c>
      <c r="D630" t="s">
        <v>117</v>
      </c>
      <c r="E630" t="s">
        <v>121</v>
      </c>
      <c r="F630" s="62" t="str">
        <f t="shared" si="10"/>
        <v>TAG001339 FAU Master Account Set: Budget Pool - Expense</v>
      </c>
      <c r="G630" s="71">
        <v>48000</v>
      </c>
      <c r="H630" s="71">
        <v>-7200</v>
      </c>
      <c r="I630" s="71">
        <v>40800</v>
      </c>
      <c r="J630" s="71">
        <v>32631.75</v>
      </c>
      <c r="K630" s="71">
        <v>0</v>
      </c>
      <c r="L630" s="71">
        <v>0</v>
      </c>
      <c r="M630" s="71">
        <v>32631.75</v>
      </c>
      <c r="N630" s="71">
        <v>8168.25</v>
      </c>
      <c r="O630" s="71">
        <v>0.20020199999999999</v>
      </c>
      <c r="P630">
        <v>2025</v>
      </c>
    </row>
    <row r="631" spans="1:16" hidden="1" x14ac:dyDescent="0.25">
      <c r="A631" t="s">
        <v>71</v>
      </c>
      <c r="B631" t="s">
        <v>454</v>
      </c>
      <c r="C631" t="s">
        <v>118</v>
      </c>
      <c r="D631" t="s">
        <v>117</v>
      </c>
      <c r="E631" t="s">
        <v>120</v>
      </c>
      <c r="F631" s="62" t="str">
        <f t="shared" si="10"/>
        <v>TAG001339 FAU Master Account Set: Budget Pool - INTRA-Fund Transfers Out</v>
      </c>
      <c r="G631" s="71">
        <v>1344</v>
      </c>
      <c r="H631" s="71">
        <v>-201.6</v>
      </c>
      <c r="I631" s="71">
        <v>1142.4000000000001</v>
      </c>
      <c r="J631" s="71">
        <v>913.69</v>
      </c>
      <c r="K631" s="71">
        <v>0</v>
      </c>
      <c r="L631" s="71">
        <v>0</v>
      </c>
      <c r="M631" s="71">
        <v>913.69</v>
      </c>
      <c r="N631" s="71">
        <v>228.71</v>
      </c>
      <c r="O631" s="71">
        <v>0.20020099999999999</v>
      </c>
      <c r="P631">
        <v>2025</v>
      </c>
    </row>
    <row r="632" spans="1:16" hidden="1" x14ac:dyDescent="0.25">
      <c r="A632" t="s">
        <v>72</v>
      </c>
      <c r="B632" t="s">
        <v>453</v>
      </c>
      <c r="C632" t="s">
        <v>118</v>
      </c>
      <c r="D632" t="s">
        <v>117</v>
      </c>
      <c r="E632" t="s">
        <v>121</v>
      </c>
      <c r="F632" s="62" t="str">
        <f t="shared" si="10"/>
        <v>TAG001341 FAU Master Account Set: Budget Pool - Expense</v>
      </c>
      <c r="G632" s="71">
        <v>18500</v>
      </c>
      <c r="H632" s="71">
        <v>0</v>
      </c>
      <c r="I632" s="71">
        <v>18500</v>
      </c>
      <c r="J632" s="71">
        <v>10035.9</v>
      </c>
      <c r="K632" s="71">
        <v>0</v>
      </c>
      <c r="L632" s="71">
        <v>0</v>
      </c>
      <c r="M632" s="71">
        <v>10035.9</v>
      </c>
      <c r="N632" s="71">
        <v>8464.1</v>
      </c>
      <c r="O632" s="71">
        <v>0.45751900000000001</v>
      </c>
      <c r="P632">
        <v>2025</v>
      </c>
    </row>
    <row r="633" spans="1:16" hidden="1" x14ac:dyDescent="0.25">
      <c r="A633" t="s">
        <v>72</v>
      </c>
      <c r="B633" t="s">
        <v>453</v>
      </c>
      <c r="C633" t="s">
        <v>118</v>
      </c>
      <c r="D633" t="s">
        <v>117</v>
      </c>
      <c r="E633" t="s">
        <v>120</v>
      </c>
      <c r="F633" s="62" t="str">
        <f t="shared" si="10"/>
        <v>TAG001341 FAU Master Account Set: Budget Pool - INTRA-Fund Transfers Out</v>
      </c>
      <c r="G633" s="71">
        <v>709.1</v>
      </c>
      <c r="H633" s="71">
        <v>0</v>
      </c>
      <c r="I633" s="71">
        <v>709.1</v>
      </c>
      <c r="J633" s="71">
        <v>383.65</v>
      </c>
      <c r="K633" s="71">
        <v>0</v>
      </c>
      <c r="L633" s="71">
        <v>0</v>
      </c>
      <c r="M633" s="71">
        <v>383.65</v>
      </c>
      <c r="N633" s="71">
        <v>325.45</v>
      </c>
      <c r="O633" s="71">
        <v>0.45896199999999998</v>
      </c>
      <c r="P633">
        <v>2025</v>
      </c>
    </row>
    <row r="634" spans="1:16" hidden="1" x14ac:dyDescent="0.25">
      <c r="A634" t="s">
        <v>72</v>
      </c>
      <c r="B634" t="s">
        <v>453</v>
      </c>
      <c r="C634" t="s">
        <v>118</v>
      </c>
      <c r="D634" t="s">
        <v>117</v>
      </c>
      <c r="E634" t="s">
        <v>116</v>
      </c>
      <c r="F634" s="62" t="str">
        <f t="shared" si="10"/>
        <v>TAG001341 FAU Master Account Set: Budget Pool - OPS</v>
      </c>
      <c r="G634" s="71">
        <v>6825</v>
      </c>
      <c r="H634" s="71">
        <v>0</v>
      </c>
      <c r="I634" s="71">
        <v>6825</v>
      </c>
      <c r="J634" s="71">
        <v>3666</v>
      </c>
      <c r="K634" s="71">
        <v>0</v>
      </c>
      <c r="L634" s="71">
        <v>0</v>
      </c>
      <c r="M634" s="71">
        <v>3666</v>
      </c>
      <c r="N634" s="71">
        <v>3159</v>
      </c>
      <c r="O634" s="71">
        <v>0.46285700000000002</v>
      </c>
      <c r="P634">
        <v>2025</v>
      </c>
    </row>
    <row r="635" spans="1:16" hidden="1" x14ac:dyDescent="0.25">
      <c r="A635" t="s">
        <v>73</v>
      </c>
      <c r="B635" t="s">
        <v>836</v>
      </c>
      <c r="C635" t="s">
        <v>118</v>
      </c>
      <c r="D635" t="s">
        <v>117</v>
      </c>
      <c r="E635" t="s">
        <v>121</v>
      </c>
      <c r="F635" s="62" t="str">
        <f t="shared" si="10"/>
        <v>TAG001342 FAU Master Account Set: Budget Pool - Expense</v>
      </c>
      <c r="G635" s="71">
        <v>56976</v>
      </c>
      <c r="H635" s="71">
        <v>-13000</v>
      </c>
      <c r="I635" s="71">
        <v>43976</v>
      </c>
      <c r="J635" s="71">
        <v>32264.639999999999</v>
      </c>
      <c r="K635" s="71">
        <v>0</v>
      </c>
      <c r="L635" s="71">
        <v>0</v>
      </c>
      <c r="M635" s="71">
        <v>32264.639999999999</v>
      </c>
      <c r="N635" s="71">
        <v>11711.36</v>
      </c>
      <c r="O635" s="71">
        <v>0.26631300000000002</v>
      </c>
      <c r="P635">
        <v>2025</v>
      </c>
    </row>
    <row r="636" spans="1:16" hidden="1" x14ac:dyDescent="0.25">
      <c r="A636" t="s">
        <v>73</v>
      </c>
      <c r="B636" t="s">
        <v>836</v>
      </c>
      <c r="C636" t="s">
        <v>118</v>
      </c>
      <c r="D636" t="s">
        <v>117</v>
      </c>
      <c r="E636" t="s">
        <v>120</v>
      </c>
      <c r="F636" s="62" t="str">
        <f t="shared" si="10"/>
        <v>TAG001342 FAU Master Account Set: Budget Pool - INTRA-Fund Transfers Out</v>
      </c>
      <c r="G636" s="71">
        <v>2330.61</v>
      </c>
      <c r="H636" s="71">
        <v>-364</v>
      </c>
      <c r="I636" s="71">
        <v>1966.61</v>
      </c>
      <c r="J636" s="71">
        <v>1308.57</v>
      </c>
      <c r="K636" s="71">
        <v>0</v>
      </c>
      <c r="L636" s="71">
        <v>0</v>
      </c>
      <c r="M636" s="71">
        <v>1308.57</v>
      </c>
      <c r="N636" s="71">
        <v>658.04</v>
      </c>
      <c r="O636" s="71">
        <v>0.33460600000000001</v>
      </c>
      <c r="P636">
        <v>2025</v>
      </c>
    </row>
    <row r="637" spans="1:16" hidden="1" x14ac:dyDescent="0.25">
      <c r="A637" t="s">
        <v>73</v>
      </c>
      <c r="B637" t="s">
        <v>836</v>
      </c>
      <c r="C637" t="s">
        <v>118</v>
      </c>
      <c r="D637" t="s">
        <v>117</v>
      </c>
      <c r="E637" t="s">
        <v>116</v>
      </c>
      <c r="F637" s="62" t="str">
        <f t="shared" si="10"/>
        <v>TAG001342 FAU Master Account Set: Budget Pool - OPS</v>
      </c>
      <c r="G637" s="71">
        <v>26260</v>
      </c>
      <c r="H637" s="71">
        <v>0</v>
      </c>
      <c r="I637" s="71">
        <v>26260</v>
      </c>
      <c r="J637" s="71">
        <v>14470.3</v>
      </c>
      <c r="K637" s="71">
        <v>0</v>
      </c>
      <c r="L637" s="71">
        <v>0</v>
      </c>
      <c r="M637" s="71">
        <v>14470.3</v>
      </c>
      <c r="N637" s="71">
        <v>11789.7</v>
      </c>
      <c r="O637" s="71">
        <v>0.44896000000000003</v>
      </c>
      <c r="P637">
        <v>2025</v>
      </c>
    </row>
    <row r="638" spans="1:16" hidden="1" x14ac:dyDescent="0.25">
      <c r="A638" t="s">
        <v>87</v>
      </c>
      <c r="B638" t="s">
        <v>451</v>
      </c>
      <c r="C638" t="s">
        <v>118</v>
      </c>
      <c r="D638" t="s">
        <v>117</v>
      </c>
      <c r="E638" t="s">
        <v>121</v>
      </c>
      <c r="F638" s="62" t="str">
        <f t="shared" si="10"/>
        <v>TAG001343 FAU Master Account Set: Budget Pool - Expense</v>
      </c>
      <c r="G638" s="71">
        <v>28180</v>
      </c>
      <c r="H638" s="71">
        <v>0</v>
      </c>
      <c r="I638" s="71">
        <v>28180</v>
      </c>
      <c r="J638" s="71">
        <v>25831.57</v>
      </c>
      <c r="K638" s="71">
        <v>0</v>
      </c>
      <c r="L638" s="71">
        <v>0</v>
      </c>
      <c r="M638" s="71">
        <v>25831.57</v>
      </c>
      <c r="N638" s="71">
        <v>2348.4299999999998</v>
      </c>
      <c r="O638" s="71">
        <v>8.3336999999999994E-2</v>
      </c>
      <c r="P638">
        <v>2025</v>
      </c>
    </row>
    <row r="639" spans="1:16" hidden="1" x14ac:dyDescent="0.25">
      <c r="A639" t="s">
        <v>87</v>
      </c>
      <c r="B639" t="s">
        <v>451</v>
      </c>
      <c r="C639" t="s">
        <v>118</v>
      </c>
      <c r="D639" t="s">
        <v>117</v>
      </c>
      <c r="E639" t="s">
        <v>120</v>
      </c>
      <c r="F639" s="62" t="str">
        <f t="shared" si="10"/>
        <v>TAG001343 FAU Master Account Set: Budget Pool - INTRA-Fund Transfers Out</v>
      </c>
      <c r="G639" s="71">
        <v>789.04</v>
      </c>
      <c r="H639" s="71">
        <v>0</v>
      </c>
      <c r="I639" s="71">
        <v>789.04</v>
      </c>
      <c r="J639" s="71">
        <v>723.29</v>
      </c>
      <c r="K639" s="71">
        <v>0</v>
      </c>
      <c r="L639" s="71">
        <v>0</v>
      </c>
      <c r="M639" s="71">
        <v>723.29</v>
      </c>
      <c r="N639" s="71">
        <v>65.75</v>
      </c>
      <c r="O639" s="71">
        <v>8.3329E-2</v>
      </c>
      <c r="P639">
        <v>2025</v>
      </c>
    </row>
    <row r="640" spans="1:16" hidden="1" x14ac:dyDescent="0.25">
      <c r="A640" t="s">
        <v>96</v>
      </c>
      <c r="B640" t="s">
        <v>450</v>
      </c>
      <c r="C640" t="s">
        <v>118</v>
      </c>
      <c r="D640" t="s">
        <v>117</v>
      </c>
      <c r="E640" t="s">
        <v>121</v>
      </c>
      <c r="F640" s="62" t="str">
        <f t="shared" si="10"/>
        <v>TAG001344 FAU Master Account Set: Budget Pool - Expense</v>
      </c>
      <c r="G640" s="71">
        <v>8136</v>
      </c>
      <c r="H640" s="71">
        <v>0</v>
      </c>
      <c r="I640" s="71">
        <v>8136</v>
      </c>
      <c r="J640" s="71">
        <v>3681.47</v>
      </c>
      <c r="K640" s="71">
        <v>0</v>
      </c>
      <c r="L640" s="71">
        <v>0</v>
      </c>
      <c r="M640" s="71">
        <v>3681.47</v>
      </c>
      <c r="N640" s="71">
        <v>4454.53</v>
      </c>
      <c r="O640" s="71">
        <v>0.54750900000000002</v>
      </c>
      <c r="P640">
        <v>2025</v>
      </c>
    </row>
    <row r="641" spans="1:16" hidden="1" x14ac:dyDescent="0.25">
      <c r="A641" t="s">
        <v>96</v>
      </c>
      <c r="B641" t="s">
        <v>450</v>
      </c>
      <c r="C641" t="s">
        <v>118</v>
      </c>
      <c r="D641" t="s">
        <v>117</v>
      </c>
      <c r="E641" t="s">
        <v>120</v>
      </c>
      <c r="F641" s="62" t="str">
        <f t="shared" si="10"/>
        <v>TAG001344 FAU Master Account Set: Budget Pool - INTRA-Fund Transfers Out</v>
      </c>
      <c r="G641" s="71">
        <v>2600.33</v>
      </c>
      <c r="H641" s="71">
        <v>0</v>
      </c>
      <c r="I641" s="71">
        <v>2600.33</v>
      </c>
      <c r="J641" s="71">
        <v>12860.88</v>
      </c>
      <c r="K641" s="71">
        <v>0</v>
      </c>
      <c r="L641" s="71">
        <v>0</v>
      </c>
      <c r="M641" s="71">
        <v>12860.88</v>
      </c>
      <c r="N641" s="71">
        <v>-10260.549999999999</v>
      </c>
      <c r="O641" s="71">
        <v>-3.9458609999999998</v>
      </c>
      <c r="P641">
        <v>2025</v>
      </c>
    </row>
    <row r="642" spans="1:16" hidden="1" x14ac:dyDescent="0.25">
      <c r="A642" t="s">
        <v>96</v>
      </c>
      <c r="B642" t="s">
        <v>450</v>
      </c>
      <c r="C642" t="s">
        <v>118</v>
      </c>
      <c r="D642" t="s">
        <v>117</v>
      </c>
      <c r="E642" t="s">
        <v>116</v>
      </c>
      <c r="F642" s="62" t="str">
        <f t="shared" si="10"/>
        <v>TAG001344 FAU Master Account Set: Budget Pool - OPS</v>
      </c>
      <c r="G642" s="71">
        <v>84733</v>
      </c>
      <c r="H642" s="71">
        <v>0</v>
      </c>
      <c r="I642" s="71">
        <v>84733</v>
      </c>
      <c r="J642" s="71">
        <v>66528.66</v>
      </c>
      <c r="K642" s="71">
        <v>0</v>
      </c>
      <c r="L642" s="71">
        <v>0</v>
      </c>
      <c r="M642" s="71">
        <v>66528.66</v>
      </c>
      <c r="N642" s="71">
        <v>18204.34</v>
      </c>
      <c r="O642" s="71">
        <v>0.21484400000000001</v>
      </c>
      <c r="P642">
        <v>2025</v>
      </c>
    </row>
    <row r="643" spans="1:16" hidden="1" x14ac:dyDescent="0.25">
      <c r="A643" t="s">
        <v>74</v>
      </c>
      <c r="B643" t="s">
        <v>449</v>
      </c>
      <c r="C643" t="s">
        <v>118</v>
      </c>
      <c r="D643" t="s">
        <v>117</v>
      </c>
      <c r="E643" t="s">
        <v>121</v>
      </c>
      <c r="F643" s="62" t="str">
        <f t="shared" ref="F643:F706" si="11">_xlfn.CONCAT(A643," ",E643)</f>
        <v>TAG001345 FAU Master Account Set: Budget Pool - Expense</v>
      </c>
      <c r="G643" s="71">
        <v>20000</v>
      </c>
      <c r="H643" s="71">
        <v>0</v>
      </c>
      <c r="I643" s="71">
        <v>20000</v>
      </c>
      <c r="J643" s="71">
        <v>17933.32</v>
      </c>
      <c r="K643" s="71">
        <v>0</v>
      </c>
      <c r="L643" s="71">
        <v>0</v>
      </c>
      <c r="M643" s="71">
        <v>17933.32</v>
      </c>
      <c r="N643" s="71">
        <v>2066.6799999999998</v>
      </c>
      <c r="O643" s="71">
        <v>0.103334</v>
      </c>
      <c r="P643">
        <v>2025</v>
      </c>
    </row>
    <row r="644" spans="1:16" hidden="1" x14ac:dyDescent="0.25">
      <c r="A644" t="s">
        <v>74</v>
      </c>
      <c r="B644" t="s">
        <v>449</v>
      </c>
      <c r="C644" t="s">
        <v>118</v>
      </c>
      <c r="D644" t="s">
        <v>117</v>
      </c>
      <c r="E644" t="s">
        <v>120</v>
      </c>
      <c r="F644" s="62" t="str">
        <f t="shared" si="11"/>
        <v>TAG001345 FAU Master Account Set: Budget Pool - INTRA-Fund Transfers Out</v>
      </c>
      <c r="G644" s="71">
        <v>560</v>
      </c>
      <c r="H644" s="71">
        <v>0</v>
      </c>
      <c r="I644" s="71">
        <v>560</v>
      </c>
      <c r="J644" s="71">
        <v>502.13</v>
      </c>
      <c r="K644" s="71">
        <v>0</v>
      </c>
      <c r="L644" s="71">
        <v>0</v>
      </c>
      <c r="M644" s="71">
        <v>502.13</v>
      </c>
      <c r="N644" s="71">
        <v>57.87</v>
      </c>
      <c r="O644" s="71">
        <v>0.103339</v>
      </c>
      <c r="P644">
        <v>2025</v>
      </c>
    </row>
    <row r="645" spans="1:16" hidden="1" x14ac:dyDescent="0.25">
      <c r="A645" t="s">
        <v>223</v>
      </c>
      <c r="B645" t="s">
        <v>448</v>
      </c>
      <c r="C645" t="s">
        <v>740</v>
      </c>
      <c r="D645" t="s">
        <v>117</v>
      </c>
      <c r="E645" t="s">
        <v>121</v>
      </c>
      <c r="F645" s="62" t="str">
        <f t="shared" si="11"/>
        <v>TAG001347 FAU Master Account Set: Budget Pool - Expense</v>
      </c>
      <c r="G645" s="71">
        <v>0</v>
      </c>
      <c r="H645" s="71">
        <v>848040</v>
      </c>
      <c r="I645" s="71">
        <v>848040</v>
      </c>
      <c r="J645" s="71">
        <v>0</v>
      </c>
      <c r="K645" s="71">
        <v>0</v>
      </c>
      <c r="L645" s="71">
        <v>0</v>
      </c>
      <c r="M645" s="71">
        <v>0</v>
      </c>
      <c r="N645" s="71">
        <v>848040</v>
      </c>
      <c r="O645" s="71">
        <v>1</v>
      </c>
      <c r="P645">
        <v>2025</v>
      </c>
    </row>
    <row r="646" spans="1:16" hidden="1" x14ac:dyDescent="0.25">
      <c r="A646" t="s">
        <v>223</v>
      </c>
      <c r="B646" t="s">
        <v>448</v>
      </c>
      <c r="C646" t="s">
        <v>118</v>
      </c>
      <c r="D646" t="s">
        <v>117</v>
      </c>
      <c r="E646" t="s">
        <v>121</v>
      </c>
      <c r="F646" s="62" t="str">
        <f t="shared" si="11"/>
        <v>TAG001347 FAU Master Account Set: Budget Pool - Expense</v>
      </c>
      <c r="G646" s="71">
        <v>1605000</v>
      </c>
      <c r="H646" s="71">
        <v>-848040</v>
      </c>
      <c r="I646" s="71">
        <v>756960</v>
      </c>
      <c r="J646" s="71">
        <v>812274.2</v>
      </c>
      <c r="K646" s="71">
        <v>0</v>
      </c>
      <c r="L646" s="71">
        <v>0</v>
      </c>
      <c r="M646" s="71">
        <v>812274.2</v>
      </c>
      <c r="N646" s="71">
        <v>-55314.2</v>
      </c>
      <c r="O646" s="71">
        <v>-7.3074E-2</v>
      </c>
      <c r="P646">
        <v>2025</v>
      </c>
    </row>
    <row r="647" spans="1:16" hidden="1" x14ac:dyDescent="0.25">
      <c r="A647" t="s">
        <v>223</v>
      </c>
      <c r="B647" t="s">
        <v>448</v>
      </c>
      <c r="C647" t="s">
        <v>118</v>
      </c>
      <c r="D647" t="s">
        <v>117</v>
      </c>
      <c r="E647" t="s">
        <v>123</v>
      </c>
      <c r="F647" s="62" t="str">
        <f t="shared" si="11"/>
        <v>TAG001347 FAU Master Account Set: Budget Pool - INTER-Fund Transfers Out</v>
      </c>
      <c r="G647" s="71">
        <v>0</v>
      </c>
      <c r="H647" s="71">
        <v>0</v>
      </c>
      <c r="I647" s="71">
        <v>0</v>
      </c>
      <c r="J647" s="71">
        <v>63684</v>
      </c>
      <c r="K647" s="71">
        <v>0</v>
      </c>
      <c r="L647" s="71">
        <v>0</v>
      </c>
      <c r="M647" s="71">
        <v>63684</v>
      </c>
      <c r="N647" s="71">
        <v>-63684</v>
      </c>
      <c r="O647" s="71">
        <v>0</v>
      </c>
      <c r="P647">
        <v>2025</v>
      </c>
    </row>
    <row r="648" spans="1:16" hidden="1" x14ac:dyDescent="0.25">
      <c r="A648" t="s">
        <v>223</v>
      </c>
      <c r="B648" t="s">
        <v>448</v>
      </c>
      <c r="C648" t="s">
        <v>118</v>
      </c>
      <c r="D648" t="s">
        <v>117</v>
      </c>
      <c r="E648" t="s">
        <v>120</v>
      </c>
      <c r="F648" s="62" t="str">
        <f t="shared" si="11"/>
        <v>TAG001347 FAU Master Account Set: Budget Pool - INTRA-Fund Transfers Out</v>
      </c>
      <c r="G648" s="71">
        <v>74940</v>
      </c>
      <c r="H648" s="71">
        <v>0</v>
      </c>
      <c r="I648" s="71">
        <v>74940</v>
      </c>
      <c r="J648" s="71">
        <v>34419.74</v>
      </c>
      <c r="K648" s="71">
        <v>0</v>
      </c>
      <c r="L648" s="71">
        <v>0</v>
      </c>
      <c r="M648" s="71">
        <v>34419.74</v>
      </c>
      <c r="N648" s="71">
        <v>40520.26</v>
      </c>
      <c r="O648" s="71">
        <v>0.54070300000000004</v>
      </c>
      <c r="P648">
        <v>2025</v>
      </c>
    </row>
    <row r="649" spans="1:16" hidden="1" x14ac:dyDescent="0.25">
      <c r="A649" t="s">
        <v>223</v>
      </c>
      <c r="B649" t="s">
        <v>448</v>
      </c>
      <c r="C649" t="s">
        <v>118</v>
      </c>
      <c r="D649" t="s">
        <v>117</v>
      </c>
      <c r="E649" t="s">
        <v>802</v>
      </c>
      <c r="F649" s="62" t="str">
        <f t="shared" si="11"/>
        <v>TAG001347 FAU Master Account Set: Budget Pool - Revenue</v>
      </c>
      <c r="G649" s="71">
        <v>-9835007</v>
      </c>
      <c r="H649" s="71">
        <v>0</v>
      </c>
      <c r="I649" s="71">
        <v>-9835007</v>
      </c>
      <c r="J649" s="71">
        <v>-10227995.68</v>
      </c>
      <c r="K649" s="71">
        <v>0</v>
      </c>
      <c r="L649" s="71">
        <v>0</v>
      </c>
      <c r="M649" s="71">
        <v>-10227995.68</v>
      </c>
      <c r="N649" s="71">
        <v>392988.68</v>
      </c>
      <c r="O649" s="71">
        <v>-3.9958E-2</v>
      </c>
      <c r="P649">
        <v>2025</v>
      </c>
    </row>
    <row r="650" spans="1:16" hidden="1" x14ac:dyDescent="0.25">
      <c r="A650" t="s">
        <v>223</v>
      </c>
      <c r="B650" t="s">
        <v>448</v>
      </c>
      <c r="C650" t="s">
        <v>118</v>
      </c>
      <c r="D650" t="s">
        <v>117</v>
      </c>
      <c r="E650" t="s">
        <v>118</v>
      </c>
      <c r="F650" s="62" t="str">
        <f t="shared" si="11"/>
        <v>TAG001347 (Blank)</v>
      </c>
      <c r="G650" s="71">
        <v>0</v>
      </c>
      <c r="H650" s="71">
        <v>0</v>
      </c>
      <c r="I650" s="71">
        <v>0</v>
      </c>
      <c r="J650" s="71">
        <v>0</v>
      </c>
      <c r="K650" s="71">
        <v>0</v>
      </c>
      <c r="L650" s="71">
        <v>0</v>
      </c>
      <c r="M650" s="71">
        <v>21596.69</v>
      </c>
      <c r="N650" s="71">
        <v>-21596.69</v>
      </c>
      <c r="O650" s="71">
        <v>0</v>
      </c>
      <c r="P650">
        <v>2025</v>
      </c>
    </row>
    <row r="651" spans="1:16" hidden="1" x14ac:dyDescent="0.25">
      <c r="A651" t="s">
        <v>34</v>
      </c>
      <c r="B651" t="s">
        <v>447</v>
      </c>
      <c r="C651" t="s">
        <v>118</v>
      </c>
      <c r="D651" t="s">
        <v>117</v>
      </c>
      <c r="E651" t="s">
        <v>121</v>
      </c>
      <c r="F651" s="62" t="str">
        <f t="shared" si="11"/>
        <v>TAG001488 FAU Master Account Set: Budget Pool - Expense</v>
      </c>
      <c r="G651" s="71">
        <v>35000</v>
      </c>
      <c r="H651" s="71">
        <v>0</v>
      </c>
      <c r="I651" s="71">
        <v>35000</v>
      </c>
      <c r="J651" s="71">
        <v>14368.33</v>
      </c>
      <c r="K651" s="71">
        <v>0</v>
      </c>
      <c r="L651" s="71">
        <v>0</v>
      </c>
      <c r="M651" s="71">
        <v>14368.33</v>
      </c>
      <c r="N651" s="71">
        <v>20631.669999999998</v>
      </c>
      <c r="O651" s="71">
        <v>0.589476</v>
      </c>
      <c r="P651">
        <v>2025</v>
      </c>
    </row>
    <row r="652" spans="1:16" hidden="1" x14ac:dyDescent="0.25">
      <c r="A652" t="s">
        <v>34</v>
      </c>
      <c r="B652" t="s">
        <v>447</v>
      </c>
      <c r="C652" t="s">
        <v>118</v>
      </c>
      <c r="D652" t="s">
        <v>117</v>
      </c>
      <c r="E652" t="s">
        <v>120</v>
      </c>
      <c r="F652" s="62" t="str">
        <f t="shared" si="11"/>
        <v>TAG001488 FAU Master Account Set: Budget Pool - INTRA-Fund Transfers Out</v>
      </c>
      <c r="G652" s="71">
        <v>980</v>
      </c>
      <c r="H652" s="71">
        <v>0</v>
      </c>
      <c r="I652" s="71">
        <v>980</v>
      </c>
      <c r="J652" s="71">
        <v>21033.98</v>
      </c>
      <c r="K652" s="71">
        <v>0</v>
      </c>
      <c r="L652" s="71">
        <v>0</v>
      </c>
      <c r="M652" s="71">
        <v>21033.98</v>
      </c>
      <c r="N652" s="71">
        <v>-20053.98</v>
      </c>
      <c r="O652" s="71">
        <v>-20.463245000000001</v>
      </c>
      <c r="P652">
        <v>2025</v>
      </c>
    </row>
    <row r="653" spans="1:16" hidden="1" x14ac:dyDescent="0.25">
      <c r="A653" t="s">
        <v>35</v>
      </c>
      <c r="B653" t="s">
        <v>446</v>
      </c>
      <c r="C653" t="s">
        <v>118</v>
      </c>
      <c r="D653" t="s">
        <v>117</v>
      </c>
      <c r="E653" t="s">
        <v>121</v>
      </c>
      <c r="F653" s="62" t="str">
        <f t="shared" si="11"/>
        <v>TAG001489 FAU Master Account Set: Budget Pool - Expense</v>
      </c>
      <c r="G653" s="71">
        <v>431000</v>
      </c>
      <c r="H653" s="71">
        <v>6000</v>
      </c>
      <c r="I653" s="71">
        <v>437000</v>
      </c>
      <c r="J653" s="71">
        <v>431335.33</v>
      </c>
      <c r="K653" s="71">
        <v>0</v>
      </c>
      <c r="L653" s="71">
        <v>0</v>
      </c>
      <c r="M653" s="71">
        <v>431335.33</v>
      </c>
      <c r="N653" s="71">
        <v>5664.67</v>
      </c>
      <c r="O653" s="71">
        <v>1.2963000000000001E-2</v>
      </c>
      <c r="P653">
        <v>2025</v>
      </c>
    </row>
    <row r="654" spans="1:16" hidden="1" x14ac:dyDescent="0.25">
      <c r="A654" t="s">
        <v>35</v>
      </c>
      <c r="B654" t="s">
        <v>446</v>
      </c>
      <c r="C654" t="s">
        <v>118</v>
      </c>
      <c r="D654" t="s">
        <v>117</v>
      </c>
      <c r="E654" t="s">
        <v>120</v>
      </c>
      <c r="F654" s="62" t="str">
        <f t="shared" si="11"/>
        <v>TAG001489 FAU Master Account Set: Budget Pool - INTRA-Fund Transfers Out</v>
      </c>
      <c r="G654" s="71">
        <v>15186.08</v>
      </c>
      <c r="H654" s="71">
        <v>0</v>
      </c>
      <c r="I654" s="71">
        <v>15186.08</v>
      </c>
      <c r="J654" s="71">
        <v>36200.660000000003</v>
      </c>
      <c r="K654" s="71">
        <v>0</v>
      </c>
      <c r="L654" s="71">
        <v>0</v>
      </c>
      <c r="M654" s="71">
        <v>36200.660000000003</v>
      </c>
      <c r="N654" s="71">
        <v>-21014.58</v>
      </c>
      <c r="O654" s="71">
        <v>-1.383805</v>
      </c>
      <c r="P654">
        <v>2025</v>
      </c>
    </row>
    <row r="655" spans="1:16" hidden="1" x14ac:dyDescent="0.25">
      <c r="A655" t="s">
        <v>35</v>
      </c>
      <c r="B655" t="s">
        <v>446</v>
      </c>
      <c r="C655" t="s">
        <v>118</v>
      </c>
      <c r="D655" t="s">
        <v>117</v>
      </c>
      <c r="E655" t="s">
        <v>116</v>
      </c>
      <c r="F655" s="62" t="str">
        <f t="shared" si="11"/>
        <v>TAG001489 FAU Master Account Set: Budget Pool - OPS</v>
      </c>
      <c r="G655" s="71">
        <v>111360</v>
      </c>
      <c r="H655" s="71">
        <v>-6000</v>
      </c>
      <c r="I655" s="71">
        <v>105360</v>
      </c>
      <c r="J655" s="71">
        <v>83576.88</v>
      </c>
      <c r="K655" s="71">
        <v>0</v>
      </c>
      <c r="L655" s="71">
        <v>0</v>
      </c>
      <c r="M655" s="71">
        <v>83576.88</v>
      </c>
      <c r="N655" s="71">
        <v>21783.119999999999</v>
      </c>
      <c r="O655" s="71">
        <v>0.20674899999999999</v>
      </c>
      <c r="P655">
        <v>2025</v>
      </c>
    </row>
    <row r="656" spans="1:16" hidden="1" x14ac:dyDescent="0.25">
      <c r="A656" t="s">
        <v>75</v>
      </c>
      <c r="B656" t="s">
        <v>837</v>
      </c>
      <c r="C656" t="s">
        <v>118</v>
      </c>
      <c r="D656" t="s">
        <v>117</v>
      </c>
      <c r="E656" t="s">
        <v>121</v>
      </c>
      <c r="F656" s="62" t="str">
        <f t="shared" si="11"/>
        <v>TAG001490 FAU Master Account Set: Budget Pool - Expense</v>
      </c>
      <c r="G656" s="71">
        <v>17700</v>
      </c>
      <c r="H656" s="71">
        <v>0</v>
      </c>
      <c r="I656" s="71">
        <v>17700</v>
      </c>
      <c r="J656" s="71">
        <v>11985.52</v>
      </c>
      <c r="K656" s="71">
        <v>0</v>
      </c>
      <c r="L656" s="71">
        <v>0</v>
      </c>
      <c r="M656" s="71">
        <v>11985.52</v>
      </c>
      <c r="N656" s="71">
        <v>5714.48</v>
      </c>
      <c r="O656" s="71">
        <v>0.32285199999999997</v>
      </c>
      <c r="P656">
        <v>2025</v>
      </c>
    </row>
    <row r="657" spans="1:16" hidden="1" x14ac:dyDescent="0.25">
      <c r="A657" t="s">
        <v>75</v>
      </c>
      <c r="B657" t="s">
        <v>837</v>
      </c>
      <c r="C657" t="s">
        <v>118</v>
      </c>
      <c r="D657" t="s">
        <v>117</v>
      </c>
      <c r="E657" t="s">
        <v>120</v>
      </c>
      <c r="F657" s="62" t="str">
        <f t="shared" si="11"/>
        <v>TAG001490 FAU Master Account Set: Budget Pool - INTRA-Fund Transfers Out</v>
      </c>
      <c r="G657" s="71">
        <v>1010.8</v>
      </c>
      <c r="H657" s="71">
        <v>0</v>
      </c>
      <c r="I657" s="71">
        <v>1010.8</v>
      </c>
      <c r="J657" s="71">
        <v>622.13</v>
      </c>
      <c r="K657" s="71">
        <v>0</v>
      </c>
      <c r="L657" s="71">
        <v>0</v>
      </c>
      <c r="M657" s="71">
        <v>622.13</v>
      </c>
      <c r="N657" s="71">
        <v>388.67</v>
      </c>
      <c r="O657" s="71">
        <v>0.384517</v>
      </c>
      <c r="P657">
        <v>2025</v>
      </c>
    </row>
    <row r="658" spans="1:16" hidden="1" x14ac:dyDescent="0.25">
      <c r="A658" t="s">
        <v>75</v>
      </c>
      <c r="B658" t="s">
        <v>837</v>
      </c>
      <c r="C658" t="s">
        <v>118</v>
      </c>
      <c r="D658" t="s">
        <v>117</v>
      </c>
      <c r="E658" t="s">
        <v>116</v>
      </c>
      <c r="F658" s="62" t="str">
        <f t="shared" si="11"/>
        <v>TAG001490 FAU Master Account Set: Budget Pool - OPS</v>
      </c>
      <c r="G658" s="71">
        <v>18400</v>
      </c>
      <c r="H658" s="71">
        <v>0</v>
      </c>
      <c r="I658" s="71">
        <v>18400</v>
      </c>
      <c r="J658" s="71">
        <v>10233.36</v>
      </c>
      <c r="K658" s="71">
        <v>0</v>
      </c>
      <c r="L658" s="71">
        <v>0</v>
      </c>
      <c r="M658" s="71">
        <v>10233.36</v>
      </c>
      <c r="N658" s="71">
        <v>8166.64</v>
      </c>
      <c r="O658" s="71">
        <v>0.44383899999999998</v>
      </c>
      <c r="P658">
        <v>2025</v>
      </c>
    </row>
    <row r="659" spans="1:16" hidden="1" x14ac:dyDescent="0.25">
      <c r="A659" t="s">
        <v>36</v>
      </c>
      <c r="B659" t="s">
        <v>13</v>
      </c>
      <c r="C659" t="s">
        <v>118</v>
      </c>
      <c r="D659" t="s">
        <v>117</v>
      </c>
      <c r="E659" t="s">
        <v>121</v>
      </c>
      <c r="F659" s="62" t="str">
        <f t="shared" si="11"/>
        <v>TAG001492 FAU Master Account Set: Budget Pool - Expense</v>
      </c>
      <c r="G659" s="71">
        <v>5725</v>
      </c>
      <c r="H659" s="71">
        <v>-733.08</v>
      </c>
      <c r="I659" s="71">
        <v>4991.92</v>
      </c>
      <c r="J659" s="71">
        <v>5207.92</v>
      </c>
      <c r="K659" s="71">
        <v>0</v>
      </c>
      <c r="L659" s="71">
        <v>0</v>
      </c>
      <c r="M659" s="71">
        <v>5207.92</v>
      </c>
      <c r="N659" s="71">
        <v>-216</v>
      </c>
      <c r="O659" s="71">
        <v>-4.3270000000000003E-2</v>
      </c>
      <c r="P659">
        <v>2025</v>
      </c>
    </row>
    <row r="660" spans="1:16" hidden="1" x14ac:dyDescent="0.25">
      <c r="A660" t="s">
        <v>36</v>
      </c>
      <c r="B660" t="s">
        <v>13</v>
      </c>
      <c r="C660" t="s">
        <v>118</v>
      </c>
      <c r="D660" t="s">
        <v>117</v>
      </c>
      <c r="E660" t="s">
        <v>120</v>
      </c>
      <c r="F660" s="62" t="str">
        <f t="shared" si="11"/>
        <v>TAG001492 FAU Master Account Set: Budget Pool - INTRA-Fund Transfers Out</v>
      </c>
      <c r="G660" s="71">
        <v>6039.25</v>
      </c>
      <c r="H660" s="71">
        <v>0</v>
      </c>
      <c r="I660" s="71">
        <v>6039.25</v>
      </c>
      <c r="J660" s="71">
        <v>6046.52</v>
      </c>
      <c r="K660" s="71">
        <v>0</v>
      </c>
      <c r="L660" s="71">
        <v>0</v>
      </c>
      <c r="M660" s="71">
        <v>6046.52</v>
      </c>
      <c r="N660" s="71">
        <v>-7.27</v>
      </c>
      <c r="O660" s="71">
        <v>-1.204E-3</v>
      </c>
      <c r="P660">
        <v>2025</v>
      </c>
    </row>
    <row r="661" spans="1:16" hidden="1" x14ac:dyDescent="0.25">
      <c r="A661" t="s">
        <v>36</v>
      </c>
      <c r="B661" t="s">
        <v>13</v>
      </c>
      <c r="C661" t="s">
        <v>118</v>
      </c>
      <c r="D661" t="s">
        <v>117</v>
      </c>
      <c r="E661" t="s">
        <v>116</v>
      </c>
      <c r="F661" s="62" t="str">
        <f t="shared" si="11"/>
        <v>TAG001492 FAU Master Account Set: Budget Pool - OPS</v>
      </c>
      <c r="G661" s="71">
        <v>0</v>
      </c>
      <c r="H661" s="71">
        <v>0</v>
      </c>
      <c r="I661" s="71">
        <v>0</v>
      </c>
      <c r="J661" s="71">
        <v>0</v>
      </c>
      <c r="K661" s="71">
        <v>0</v>
      </c>
      <c r="L661" s="71">
        <v>0</v>
      </c>
      <c r="M661" s="71">
        <v>0</v>
      </c>
      <c r="N661" s="71">
        <v>0</v>
      </c>
      <c r="O661" s="71">
        <v>0</v>
      </c>
      <c r="P661">
        <v>2025</v>
      </c>
    </row>
    <row r="662" spans="1:16" hidden="1" x14ac:dyDescent="0.25">
      <c r="A662" t="s">
        <v>36</v>
      </c>
      <c r="B662" t="s">
        <v>13</v>
      </c>
      <c r="C662" t="s">
        <v>118</v>
      </c>
      <c r="D662" t="s">
        <v>117</v>
      </c>
      <c r="E662" t="s">
        <v>125</v>
      </c>
      <c r="F662" s="62" t="str">
        <f t="shared" si="11"/>
        <v>TAG001492 FAU Master Account Set: Budget Pool - Salaries &amp; Benefits (AMP, SP, Faculty)</v>
      </c>
      <c r="G662" s="71">
        <v>209962.55</v>
      </c>
      <c r="H662" s="71">
        <v>733.08</v>
      </c>
      <c r="I662" s="71">
        <v>210695.63</v>
      </c>
      <c r="J662" s="71">
        <v>210738.02</v>
      </c>
      <c r="K662" s="71">
        <v>0</v>
      </c>
      <c r="L662" s="71">
        <v>0</v>
      </c>
      <c r="M662" s="71">
        <v>210738.02</v>
      </c>
      <c r="N662" s="71">
        <v>-42.39</v>
      </c>
      <c r="O662" s="71">
        <v>-2.0100000000000001E-4</v>
      </c>
      <c r="P662">
        <v>2025</v>
      </c>
    </row>
    <row r="663" spans="1:16" hidden="1" x14ac:dyDescent="0.25">
      <c r="A663" t="s">
        <v>37</v>
      </c>
      <c r="B663" t="s">
        <v>805</v>
      </c>
      <c r="C663" t="s">
        <v>118</v>
      </c>
      <c r="D663" t="s">
        <v>117</v>
      </c>
      <c r="E663" t="s">
        <v>121</v>
      </c>
      <c r="F663" s="62" t="str">
        <f t="shared" si="11"/>
        <v>TAG001493 FAU Master Account Set: Budget Pool - Expense</v>
      </c>
      <c r="G663" s="71">
        <v>33375</v>
      </c>
      <c r="H663" s="71">
        <v>0</v>
      </c>
      <c r="I663" s="71">
        <v>33375</v>
      </c>
      <c r="J663" s="71">
        <v>22712.23</v>
      </c>
      <c r="K663" s="71">
        <v>0</v>
      </c>
      <c r="L663" s="71">
        <v>0</v>
      </c>
      <c r="M663" s="71">
        <v>22712.23</v>
      </c>
      <c r="N663" s="71">
        <v>10662.77</v>
      </c>
      <c r="O663" s="71">
        <v>0.31948399999999999</v>
      </c>
      <c r="P663">
        <v>2025</v>
      </c>
    </row>
    <row r="664" spans="1:16" hidden="1" x14ac:dyDescent="0.25">
      <c r="A664" t="s">
        <v>37</v>
      </c>
      <c r="B664" t="s">
        <v>805</v>
      </c>
      <c r="C664" t="s">
        <v>118</v>
      </c>
      <c r="D664" t="s">
        <v>117</v>
      </c>
      <c r="E664" t="s">
        <v>120</v>
      </c>
      <c r="F664" s="62" t="str">
        <f t="shared" si="11"/>
        <v>TAG001493 FAU Master Account Set: Budget Pool - INTRA-Fund Transfers Out</v>
      </c>
      <c r="G664" s="71">
        <v>1400.42</v>
      </c>
      <c r="H664" s="71">
        <v>0</v>
      </c>
      <c r="I664" s="71">
        <v>1400.42</v>
      </c>
      <c r="J664" s="71">
        <v>707.47</v>
      </c>
      <c r="K664" s="71">
        <v>0</v>
      </c>
      <c r="L664" s="71">
        <v>0</v>
      </c>
      <c r="M664" s="71">
        <v>707.47</v>
      </c>
      <c r="N664" s="71">
        <v>692.95</v>
      </c>
      <c r="O664" s="71">
        <v>0.49481599999999998</v>
      </c>
      <c r="P664">
        <v>2025</v>
      </c>
    </row>
    <row r="665" spans="1:16" hidden="1" x14ac:dyDescent="0.25">
      <c r="A665" t="s">
        <v>37</v>
      </c>
      <c r="B665" t="s">
        <v>805</v>
      </c>
      <c r="C665" t="s">
        <v>118</v>
      </c>
      <c r="D665" t="s">
        <v>117</v>
      </c>
      <c r="E665" t="s">
        <v>116</v>
      </c>
      <c r="F665" s="62" t="str">
        <f t="shared" si="11"/>
        <v>TAG001493 FAU Master Account Set: Budget Pool - OPS</v>
      </c>
      <c r="G665" s="71">
        <v>16640</v>
      </c>
      <c r="H665" s="71">
        <v>0</v>
      </c>
      <c r="I665" s="71">
        <v>16640</v>
      </c>
      <c r="J665" s="71">
        <v>2554.5</v>
      </c>
      <c r="K665" s="71">
        <v>0</v>
      </c>
      <c r="L665" s="71">
        <v>0</v>
      </c>
      <c r="M665" s="71">
        <v>2554.5</v>
      </c>
      <c r="N665" s="71">
        <v>14085.5</v>
      </c>
      <c r="O665" s="71">
        <v>0.84648400000000001</v>
      </c>
      <c r="P665">
        <v>2025</v>
      </c>
    </row>
    <row r="666" spans="1:16" hidden="1" x14ac:dyDescent="0.25">
      <c r="A666" t="s">
        <v>38</v>
      </c>
      <c r="B666" t="s">
        <v>444</v>
      </c>
      <c r="C666" t="s">
        <v>118</v>
      </c>
      <c r="D666" t="s">
        <v>117</v>
      </c>
      <c r="E666" t="s">
        <v>121</v>
      </c>
      <c r="F666" s="62" t="str">
        <f t="shared" si="11"/>
        <v>TAG001494 FAU Master Account Set: Budget Pool - Expense</v>
      </c>
      <c r="G666" s="71">
        <v>32500</v>
      </c>
      <c r="H666" s="71">
        <v>0</v>
      </c>
      <c r="I666" s="71">
        <v>32500</v>
      </c>
      <c r="J666" s="71">
        <v>12897.12</v>
      </c>
      <c r="K666" s="71">
        <v>0</v>
      </c>
      <c r="L666" s="71">
        <v>0</v>
      </c>
      <c r="M666" s="71">
        <v>12897.12</v>
      </c>
      <c r="N666" s="71">
        <v>19602.88</v>
      </c>
      <c r="O666" s="71">
        <v>0.60316599999999998</v>
      </c>
      <c r="P666">
        <v>2025</v>
      </c>
    </row>
    <row r="667" spans="1:16" hidden="1" x14ac:dyDescent="0.25">
      <c r="A667" t="s">
        <v>38</v>
      </c>
      <c r="B667" t="s">
        <v>444</v>
      </c>
      <c r="C667" t="s">
        <v>118</v>
      </c>
      <c r="D667" t="s">
        <v>117</v>
      </c>
      <c r="E667" t="s">
        <v>120</v>
      </c>
      <c r="F667" s="62" t="str">
        <f t="shared" si="11"/>
        <v>TAG001494 FAU Master Account Set: Budget Pool - INTRA-Fund Transfers Out</v>
      </c>
      <c r="G667" s="71">
        <v>910</v>
      </c>
      <c r="H667" s="71">
        <v>0</v>
      </c>
      <c r="I667" s="71">
        <v>910</v>
      </c>
      <c r="J667" s="71">
        <v>361.12</v>
      </c>
      <c r="K667" s="71">
        <v>0</v>
      </c>
      <c r="L667" s="71">
        <v>0</v>
      </c>
      <c r="M667" s="71">
        <v>361.12</v>
      </c>
      <c r="N667" s="71">
        <v>548.88</v>
      </c>
      <c r="O667" s="71">
        <v>0.60316499999999995</v>
      </c>
      <c r="P667">
        <v>2025</v>
      </c>
    </row>
    <row r="668" spans="1:16" hidden="1" x14ac:dyDescent="0.25">
      <c r="A668" t="s">
        <v>39</v>
      </c>
      <c r="B668" t="s">
        <v>443</v>
      </c>
      <c r="C668" t="s">
        <v>118</v>
      </c>
      <c r="D668" t="s">
        <v>117</v>
      </c>
      <c r="E668" t="s">
        <v>121</v>
      </c>
      <c r="F668" s="62" t="str">
        <f t="shared" si="11"/>
        <v>TAG001495 FAU Master Account Set: Budget Pool - Expense</v>
      </c>
      <c r="G668" s="71">
        <v>140500</v>
      </c>
      <c r="H668" s="71">
        <v>0</v>
      </c>
      <c r="I668" s="71">
        <v>140500</v>
      </c>
      <c r="J668" s="71">
        <v>113090.41</v>
      </c>
      <c r="K668" s="71">
        <v>0</v>
      </c>
      <c r="L668" s="71">
        <v>0</v>
      </c>
      <c r="M668" s="71">
        <v>113090.41</v>
      </c>
      <c r="N668" s="71">
        <v>27409.59</v>
      </c>
      <c r="O668" s="71">
        <v>0.19508600000000001</v>
      </c>
      <c r="P668">
        <v>2025</v>
      </c>
    </row>
    <row r="669" spans="1:16" hidden="1" x14ac:dyDescent="0.25">
      <c r="A669" t="s">
        <v>39</v>
      </c>
      <c r="B669" t="s">
        <v>443</v>
      </c>
      <c r="C669" t="s">
        <v>118</v>
      </c>
      <c r="D669" t="s">
        <v>117</v>
      </c>
      <c r="E669" t="s">
        <v>120</v>
      </c>
      <c r="F669" s="62" t="str">
        <f t="shared" si="11"/>
        <v>TAG001495 FAU Master Account Set: Budget Pool - INTRA-Fund Transfers Out</v>
      </c>
      <c r="G669" s="71">
        <v>5246.5</v>
      </c>
      <c r="H669" s="71">
        <v>0</v>
      </c>
      <c r="I669" s="71">
        <v>5246.5</v>
      </c>
      <c r="J669" s="71">
        <v>26715.39</v>
      </c>
      <c r="K669" s="71">
        <v>0</v>
      </c>
      <c r="L669" s="71">
        <v>0</v>
      </c>
      <c r="M669" s="71">
        <v>26715.39</v>
      </c>
      <c r="N669" s="71">
        <v>-21468.89</v>
      </c>
      <c r="O669" s="71">
        <v>-4.0920399999999999</v>
      </c>
      <c r="P669">
        <v>2025</v>
      </c>
    </row>
    <row r="670" spans="1:16" hidden="1" x14ac:dyDescent="0.25">
      <c r="A670" t="s">
        <v>39</v>
      </c>
      <c r="B670" t="s">
        <v>443</v>
      </c>
      <c r="C670" t="s">
        <v>118</v>
      </c>
      <c r="D670" t="s">
        <v>117</v>
      </c>
      <c r="E670" t="s">
        <v>116</v>
      </c>
      <c r="F670" s="62" t="str">
        <f t="shared" si="11"/>
        <v>TAG001495 FAU Master Account Set: Budget Pool - OPS</v>
      </c>
      <c r="G670" s="71">
        <v>46875</v>
      </c>
      <c r="H670" s="71">
        <v>0</v>
      </c>
      <c r="I670" s="71">
        <v>46875</v>
      </c>
      <c r="J670" s="71">
        <v>32424.57</v>
      </c>
      <c r="K670" s="71">
        <v>0</v>
      </c>
      <c r="L670" s="71">
        <v>0</v>
      </c>
      <c r="M670" s="71">
        <v>32424.57</v>
      </c>
      <c r="N670" s="71">
        <v>14450.43</v>
      </c>
      <c r="O670" s="71">
        <v>0.30827599999999999</v>
      </c>
      <c r="P670">
        <v>2025</v>
      </c>
    </row>
    <row r="671" spans="1:16" hidden="1" x14ac:dyDescent="0.25">
      <c r="A671" t="s">
        <v>22</v>
      </c>
      <c r="B671" t="s">
        <v>11</v>
      </c>
      <c r="C671" t="s">
        <v>118</v>
      </c>
      <c r="D671" t="s">
        <v>117</v>
      </c>
      <c r="E671" t="s">
        <v>121</v>
      </c>
      <c r="F671" s="62" t="str">
        <f t="shared" si="11"/>
        <v>TAG001496 FAU Master Account Set: Budget Pool - Expense</v>
      </c>
      <c r="G671" s="71">
        <v>140000</v>
      </c>
      <c r="H671" s="71">
        <v>0</v>
      </c>
      <c r="I671" s="71">
        <v>140000</v>
      </c>
      <c r="J671" s="71">
        <v>109789.16</v>
      </c>
      <c r="K671" s="71">
        <v>0</v>
      </c>
      <c r="L671" s="71">
        <v>0</v>
      </c>
      <c r="M671" s="71">
        <v>109789.16</v>
      </c>
      <c r="N671" s="71">
        <v>30210.84</v>
      </c>
      <c r="O671" s="71">
        <v>0.21579200000000001</v>
      </c>
      <c r="P671">
        <v>2025</v>
      </c>
    </row>
    <row r="672" spans="1:16" hidden="1" x14ac:dyDescent="0.25">
      <c r="A672" t="s">
        <v>22</v>
      </c>
      <c r="B672" t="s">
        <v>11</v>
      </c>
      <c r="C672" t="s">
        <v>118</v>
      </c>
      <c r="D672" t="s">
        <v>117</v>
      </c>
      <c r="E672" t="s">
        <v>120</v>
      </c>
      <c r="F672" s="62" t="str">
        <f t="shared" si="11"/>
        <v>TAG001496 FAU Master Account Set: Budget Pool - INTRA-Fund Transfers Out</v>
      </c>
      <c r="G672" s="71">
        <v>4466</v>
      </c>
      <c r="H672" s="71">
        <v>0</v>
      </c>
      <c r="I672" s="71">
        <v>4466</v>
      </c>
      <c r="J672" s="71">
        <v>46442.94</v>
      </c>
      <c r="K672" s="71">
        <v>0</v>
      </c>
      <c r="L672" s="71">
        <v>0</v>
      </c>
      <c r="M672" s="71">
        <v>46442.94</v>
      </c>
      <c r="N672" s="71">
        <v>-41976.94</v>
      </c>
      <c r="O672" s="71">
        <v>-9.3992249999999995</v>
      </c>
      <c r="P672">
        <v>2025</v>
      </c>
    </row>
    <row r="673" spans="1:16" hidden="1" x14ac:dyDescent="0.25">
      <c r="A673" t="s">
        <v>22</v>
      </c>
      <c r="B673" t="s">
        <v>11</v>
      </c>
      <c r="C673" t="s">
        <v>118</v>
      </c>
      <c r="D673" t="s">
        <v>117</v>
      </c>
      <c r="E673" t="s">
        <v>116</v>
      </c>
      <c r="F673" s="62" t="str">
        <f t="shared" si="11"/>
        <v>TAG001496 FAU Master Account Set: Budget Pool - OPS</v>
      </c>
      <c r="G673" s="71">
        <v>19500</v>
      </c>
      <c r="H673" s="71">
        <v>0</v>
      </c>
      <c r="I673" s="71">
        <v>19500</v>
      </c>
      <c r="J673" s="71">
        <v>0</v>
      </c>
      <c r="K673" s="71">
        <v>0</v>
      </c>
      <c r="L673" s="71">
        <v>0</v>
      </c>
      <c r="M673" s="71">
        <v>0</v>
      </c>
      <c r="N673" s="71">
        <v>19500</v>
      </c>
      <c r="O673" s="71">
        <v>1</v>
      </c>
      <c r="P673">
        <v>2025</v>
      </c>
    </row>
    <row r="674" spans="1:16" hidden="1" x14ac:dyDescent="0.25">
      <c r="A674" t="s">
        <v>40</v>
      </c>
      <c r="B674" t="s">
        <v>806</v>
      </c>
      <c r="C674" t="s">
        <v>118</v>
      </c>
      <c r="D674" t="s">
        <v>117</v>
      </c>
      <c r="E674" t="s">
        <v>121</v>
      </c>
      <c r="F674" s="62" t="str">
        <f t="shared" si="11"/>
        <v>TAG001498 FAU Master Account Set: Budget Pool - Expense</v>
      </c>
      <c r="G674" s="71">
        <v>11300</v>
      </c>
      <c r="H674" s="71">
        <v>0</v>
      </c>
      <c r="I674" s="71">
        <v>11300</v>
      </c>
      <c r="J674" s="71">
        <v>9066.8799999999992</v>
      </c>
      <c r="K674" s="71">
        <v>0</v>
      </c>
      <c r="L674" s="71">
        <v>0</v>
      </c>
      <c r="M674" s="71">
        <v>9066.8799999999992</v>
      </c>
      <c r="N674" s="71">
        <v>2233.12</v>
      </c>
      <c r="O674" s="71">
        <v>0.19762099999999999</v>
      </c>
      <c r="P674">
        <v>2025</v>
      </c>
    </row>
    <row r="675" spans="1:16" hidden="1" x14ac:dyDescent="0.25">
      <c r="A675" t="s">
        <v>40</v>
      </c>
      <c r="B675" t="s">
        <v>806</v>
      </c>
      <c r="C675" t="s">
        <v>118</v>
      </c>
      <c r="D675" t="s">
        <v>117</v>
      </c>
      <c r="E675" t="s">
        <v>120</v>
      </c>
      <c r="F675" s="62" t="str">
        <f t="shared" si="11"/>
        <v>TAG001498 FAU Master Account Set: Budget Pool - INTRA-Fund Transfers Out</v>
      </c>
      <c r="G675" s="71">
        <v>2364.59</v>
      </c>
      <c r="H675" s="71">
        <v>0</v>
      </c>
      <c r="I675" s="71">
        <v>2364.59</v>
      </c>
      <c r="J675" s="71">
        <v>11255.19</v>
      </c>
      <c r="K675" s="71">
        <v>0</v>
      </c>
      <c r="L675" s="71">
        <v>0</v>
      </c>
      <c r="M675" s="71">
        <v>11255.19</v>
      </c>
      <c r="N675" s="71">
        <v>-8890.6</v>
      </c>
      <c r="O675" s="71">
        <v>-3.7598850000000001</v>
      </c>
      <c r="P675">
        <v>2025</v>
      </c>
    </row>
    <row r="676" spans="1:16" hidden="1" x14ac:dyDescent="0.25">
      <c r="A676" t="s">
        <v>40</v>
      </c>
      <c r="B676" t="s">
        <v>806</v>
      </c>
      <c r="C676" t="s">
        <v>118</v>
      </c>
      <c r="D676" t="s">
        <v>117</v>
      </c>
      <c r="E676" t="s">
        <v>125</v>
      </c>
      <c r="F676" s="62" t="str">
        <f t="shared" si="11"/>
        <v>TAG001498 FAU Master Account Set: Budget Pool - Salaries &amp; Benefits (AMP, SP, Faculty)</v>
      </c>
      <c r="G676" s="71">
        <v>73149.75</v>
      </c>
      <c r="H676" s="71">
        <v>0</v>
      </c>
      <c r="I676" s="71">
        <v>73149.75</v>
      </c>
      <c r="J676" s="71">
        <v>54344.61</v>
      </c>
      <c r="K676" s="71">
        <v>0</v>
      </c>
      <c r="L676" s="71">
        <v>0</v>
      </c>
      <c r="M676" s="71">
        <v>54344.61</v>
      </c>
      <c r="N676" s="71">
        <v>18805.14</v>
      </c>
      <c r="O676" s="71">
        <v>0.257077</v>
      </c>
      <c r="P676">
        <v>2025</v>
      </c>
    </row>
    <row r="677" spans="1:16" hidden="1" x14ac:dyDescent="0.25">
      <c r="A677" t="s">
        <v>41</v>
      </c>
      <c r="B677" t="s">
        <v>442</v>
      </c>
      <c r="C677" t="s">
        <v>118</v>
      </c>
      <c r="D677" t="s">
        <v>117</v>
      </c>
      <c r="E677" t="s">
        <v>121</v>
      </c>
      <c r="F677" s="62" t="str">
        <f t="shared" si="11"/>
        <v>TAG001499 FAU Master Account Set: Budget Pool - Expense</v>
      </c>
      <c r="G677" s="71">
        <v>13000</v>
      </c>
      <c r="H677" s="71">
        <v>0</v>
      </c>
      <c r="I677" s="71">
        <v>13000</v>
      </c>
      <c r="J677" s="71">
        <v>11295.91</v>
      </c>
      <c r="K677" s="71">
        <v>0</v>
      </c>
      <c r="L677" s="71">
        <v>0</v>
      </c>
      <c r="M677" s="71">
        <v>11295.91</v>
      </c>
      <c r="N677" s="71">
        <v>1704.09</v>
      </c>
      <c r="O677" s="71">
        <v>0.13108400000000001</v>
      </c>
      <c r="P677">
        <v>2025</v>
      </c>
    </row>
    <row r="678" spans="1:16" hidden="1" x14ac:dyDescent="0.25">
      <c r="A678" t="s">
        <v>41</v>
      </c>
      <c r="B678" t="s">
        <v>442</v>
      </c>
      <c r="C678" t="s">
        <v>118</v>
      </c>
      <c r="D678" t="s">
        <v>117</v>
      </c>
      <c r="E678" t="s">
        <v>120</v>
      </c>
      <c r="F678" s="62" t="str">
        <f t="shared" si="11"/>
        <v>TAG001499 FAU Master Account Set: Budget Pool - INTRA-Fund Transfers Out</v>
      </c>
      <c r="G678" s="71">
        <v>364</v>
      </c>
      <c r="H678" s="71">
        <v>0</v>
      </c>
      <c r="I678" s="71">
        <v>364</v>
      </c>
      <c r="J678" s="71">
        <v>316.3</v>
      </c>
      <c r="K678" s="71">
        <v>0</v>
      </c>
      <c r="L678" s="71">
        <v>0</v>
      </c>
      <c r="M678" s="71">
        <v>316.3</v>
      </c>
      <c r="N678" s="71">
        <v>47.7</v>
      </c>
      <c r="O678" s="71">
        <v>0.13104399999999999</v>
      </c>
      <c r="P678">
        <v>2025</v>
      </c>
    </row>
    <row r="679" spans="1:16" hidden="1" x14ac:dyDescent="0.25">
      <c r="A679" t="s">
        <v>42</v>
      </c>
      <c r="B679" t="s">
        <v>441</v>
      </c>
      <c r="C679" t="s">
        <v>118</v>
      </c>
      <c r="D679" t="s">
        <v>117</v>
      </c>
      <c r="E679" t="s">
        <v>121</v>
      </c>
      <c r="F679" s="62" t="str">
        <f t="shared" si="11"/>
        <v>TAG001500 FAU Master Account Set: Budget Pool - Expense</v>
      </c>
      <c r="G679" s="71">
        <v>14500</v>
      </c>
      <c r="H679" s="71">
        <v>0</v>
      </c>
      <c r="I679" s="71">
        <v>14500</v>
      </c>
      <c r="J679" s="71">
        <v>12012.15</v>
      </c>
      <c r="K679" s="71">
        <v>0</v>
      </c>
      <c r="L679" s="71">
        <v>0</v>
      </c>
      <c r="M679" s="71">
        <v>12012.15</v>
      </c>
      <c r="N679" s="71">
        <v>2487.85</v>
      </c>
      <c r="O679" s="71">
        <v>0.17157600000000001</v>
      </c>
      <c r="P679">
        <v>2025</v>
      </c>
    </row>
    <row r="680" spans="1:16" hidden="1" x14ac:dyDescent="0.25">
      <c r="A680" t="s">
        <v>42</v>
      </c>
      <c r="B680" t="s">
        <v>441</v>
      </c>
      <c r="C680" t="s">
        <v>118</v>
      </c>
      <c r="D680" t="s">
        <v>117</v>
      </c>
      <c r="E680" t="s">
        <v>120</v>
      </c>
      <c r="F680" s="62" t="str">
        <f t="shared" si="11"/>
        <v>TAG001500 FAU Master Account Set: Budget Pool - INTRA-Fund Transfers Out</v>
      </c>
      <c r="G680" s="71">
        <v>5004.58</v>
      </c>
      <c r="H680" s="71">
        <v>0</v>
      </c>
      <c r="I680" s="71">
        <v>5004.58</v>
      </c>
      <c r="J680" s="71">
        <v>4560.05</v>
      </c>
      <c r="K680" s="71">
        <v>0</v>
      </c>
      <c r="L680" s="71">
        <v>0</v>
      </c>
      <c r="M680" s="71">
        <v>4560.05</v>
      </c>
      <c r="N680" s="71">
        <v>444.53</v>
      </c>
      <c r="O680" s="71">
        <v>8.8824E-2</v>
      </c>
      <c r="P680">
        <v>2025</v>
      </c>
    </row>
    <row r="681" spans="1:16" hidden="1" x14ac:dyDescent="0.25">
      <c r="A681" t="s">
        <v>42</v>
      </c>
      <c r="B681" t="s">
        <v>441</v>
      </c>
      <c r="C681" t="s">
        <v>118</v>
      </c>
      <c r="D681" t="s">
        <v>117</v>
      </c>
      <c r="E681" t="s">
        <v>116</v>
      </c>
      <c r="F681" s="62" t="str">
        <f t="shared" si="11"/>
        <v>TAG001500 FAU Master Account Set: Budget Pool - OPS</v>
      </c>
      <c r="G681" s="71">
        <v>8775</v>
      </c>
      <c r="H681" s="71">
        <v>0</v>
      </c>
      <c r="I681" s="71">
        <v>8775</v>
      </c>
      <c r="J681" s="71">
        <v>1475.5</v>
      </c>
      <c r="K681" s="71">
        <v>0</v>
      </c>
      <c r="L681" s="71">
        <v>0</v>
      </c>
      <c r="M681" s="71">
        <v>1475.5</v>
      </c>
      <c r="N681" s="71">
        <v>7299.5</v>
      </c>
      <c r="O681" s="71">
        <v>0.83185200000000004</v>
      </c>
      <c r="P681">
        <v>2025</v>
      </c>
    </row>
    <row r="682" spans="1:16" hidden="1" x14ac:dyDescent="0.25">
      <c r="A682" t="s">
        <v>42</v>
      </c>
      <c r="B682" t="s">
        <v>441</v>
      </c>
      <c r="C682" t="s">
        <v>118</v>
      </c>
      <c r="D682" t="s">
        <v>117</v>
      </c>
      <c r="E682" t="s">
        <v>125</v>
      </c>
      <c r="F682" s="62" t="str">
        <f t="shared" si="11"/>
        <v>TAG001500 FAU Master Account Set: Budget Pool - Salaries &amp; Benefits (AMP, SP, Faculty)</v>
      </c>
      <c r="G682" s="71">
        <v>155459.98000000001</v>
      </c>
      <c r="H682" s="71">
        <v>0</v>
      </c>
      <c r="I682" s="71">
        <v>155459.98000000001</v>
      </c>
      <c r="J682" s="71">
        <v>149370.35</v>
      </c>
      <c r="K682" s="71">
        <v>0</v>
      </c>
      <c r="L682" s="71">
        <v>0</v>
      </c>
      <c r="M682" s="71">
        <v>149370.35</v>
      </c>
      <c r="N682" s="71">
        <v>6089.63</v>
      </c>
      <c r="O682" s="71">
        <v>3.9171999999999998E-2</v>
      </c>
      <c r="P682">
        <v>2025</v>
      </c>
    </row>
    <row r="683" spans="1:16" hidden="1" x14ac:dyDescent="0.25">
      <c r="A683" t="s">
        <v>43</v>
      </c>
      <c r="B683" t="s">
        <v>298</v>
      </c>
      <c r="C683" t="s">
        <v>118</v>
      </c>
      <c r="D683" t="s">
        <v>117</v>
      </c>
      <c r="E683" t="s">
        <v>121</v>
      </c>
      <c r="F683" s="62" t="str">
        <f t="shared" si="11"/>
        <v>TAG001501 FAU Master Account Set: Budget Pool - Expense</v>
      </c>
      <c r="G683" s="71">
        <v>2000</v>
      </c>
      <c r="H683" s="71">
        <v>0</v>
      </c>
      <c r="I683" s="71">
        <v>2000</v>
      </c>
      <c r="J683" s="71">
        <v>1981.6</v>
      </c>
      <c r="K683" s="71">
        <v>0</v>
      </c>
      <c r="L683" s="71">
        <v>0</v>
      </c>
      <c r="M683" s="71">
        <v>1981.6</v>
      </c>
      <c r="N683" s="71">
        <v>18.399999999999999</v>
      </c>
      <c r="O683" s="71">
        <v>9.1999999999999998E-3</v>
      </c>
      <c r="P683">
        <v>2025</v>
      </c>
    </row>
    <row r="684" spans="1:16" hidden="1" x14ac:dyDescent="0.25">
      <c r="A684" t="s">
        <v>43</v>
      </c>
      <c r="B684" t="s">
        <v>298</v>
      </c>
      <c r="C684" t="s">
        <v>118</v>
      </c>
      <c r="D684" t="s">
        <v>117</v>
      </c>
      <c r="E684" t="s">
        <v>120</v>
      </c>
      <c r="F684" s="62" t="str">
        <f t="shared" si="11"/>
        <v>TAG001501 FAU Master Account Set: Budget Pool - INTRA-Fund Transfers Out</v>
      </c>
      <c r="G684" s="71">
        <v>56</v>
      </c>
      <c r="H684" s="71">
        <v>0</v>
      </c>
      <c r="I684" s="71">
        <v>56</v>
      </c>
      <c r="J684" s="71">
        <v>55.49</v>
      </c>
      <c r="K684" s="71">
        <v>0</v>
      </c>
      <c r="L684" s="71">
        <v>0</v>
      </c>
      <c r="M684" s="71">
        <v>55.49</v>
      </c>
      <c r="N684" s="71">
        <v>0.51</v>
      </c>
      <c r="O684" s="71">
        <v>9.1070000000000005E-3</v>
      </c>
      <c r="P684">
        <v>2025</v>
      </c>
    </row>
    <row r="685" spans="1:16" hidden="1" x14ac:dyDescent="0.25">
      <c r="A685" t="s">
        <v>44</v>
      </c>
      <c r="B685" t="s">
        <v>6</v>
      </c>
      <c r="C685" t="s">
        <v>118</v>
      </c>
      <c r="D685" t="s">
        <v>117</v>
      </c>
      <c r="E685" t="s">
        <v>121</v>
      </c>
      <c r="F685" s="62" t="str">
        <f t="shared" si="11"/>
        <v>TAG001502 FAU Master Account Set: Budget Pool - Expense</v>
      </c>
      <c r="G685" s="71">
        <v>35000</v>
      </c>
      <c r="H685" s="71">
        <v>0</v>
      </c>
      <c r="I685" s="71">
        <v>35000</v>
      </c>
      <c r="J685" s="71">
        <v>29687.45</v>
      </c>
      <c r="K685" s="71">
        <v>0</v>
      </c>
      <c r="L685" s="71">
        <v>0</v>
      </c>
      <c r="M685" s="71">
        <v>29687.45</v>
      </c>
      <c r="N685" s="71">
        <v>5312.55</v>
      </c>
      <c r="O685" s="71">
        <v>0.15178700000000001</v>
      </c>
      <c r="P685">
        <v>2025</v>
      </c>
    </row>
    <row r="686" spans="1:16" hidden="1" x14ac:dyDescent="0.25">
      <c r="A686" t="s">
        <v>44</v>
      </c>
      <c r="B686" t="s">
        <v>6</v>
      </c>
      <c r="C686" t="s">
        <v>118</v>
      </c>
      <c r="D686" t="s">
        <v>117</v>
      </c>
      <c r="E686" t="s">
        <v>120</v>
      </c>
      <c r="F686" s="62" t="str">
        <f t="shared" si="11"/>
        <v>TAG001502 FAU Master Account Set: Budget Pool - INTRA-Fund Transfers Out</v>
      </c>
      <c r="G686" s="71">
        <v>980</v>
      </c>
      <c r="H686" s="71">
        <v>0</v>
      </c>
      <c r="I686" s="71">
        <v>980</v>
      </c>
      <c r="J686" s="71">
        <v>831.25</v>
      </c>
      <c r="K686" s="71">
        <v>0</v>
      </c>
      <c r="L686" s="71">
        <v>0</v>
      </c>
      <c r="M686" s="71">
        <v>831.25</v>
      </c>
      <c r="N686" s="71">
        <v>148.75</v>
      </c>
      <c r="O686" s="71">
        <v>0.151786</v>
      </c>
      <c r="P686">
        <v>2025</v>
      </c>
    </row>
    <row r="687" spans="1:16" hidden="1" x14ac:dyDescent="0.25">
      <c r="A687" t="s">
        <v>45</v>
      </c>
      <c r="B687" t="s">
        <v>440</v>
      </c>
      <c r="C687" t="s">
        <v>118</v>
      </c>
      <c r="D687" t="s">
        <v>117</v>
      </c>
      <c r="E687" t="s">
        <v>121</v>
      </c>
      <c r="F687" s="62" t="str">
        <f t="shared" si="11"/>
        <v>TAG001503 FAU Master Account Set: Budget Pool - Expense</v>
      </c>
      <c r="G687" s="71">
        <v>29250</v>
      </c>
      <c r="H687" s="71">
        <v>0</v>
      </c>
      <c r="I687" s="71">
        <v>29250</v>
      </c>
      <c r="J687" s="71">
        <v>20814.330000000002</v>
      </c>
      <c r="K687" s="71">
        <v>0</v>
      </c>
      <c r="L687" s="71">
        <v>0</v>
      </c>
      <c r="M687" s="71">
        <v>20814.330000000002</v>
      </c>
      <c r="N687" s="71">
        <v>8435.67</v>
      </c>
      <c r="O687" s="71">
        <v>0.28839900000000002</v>
      </c>
      <c r="P687">
        <v>2025</v>
      </c>
    </row>
    <row r="688" spans="1:16" hidden="1" x14ac:dyDescent="0.25">
      <c r="A688" t="s">
        <v>45</v>
      </c>
      <c r="B688" t="s">
        <v>440</v>
      </c>
      <c r="C688" t="s">
        <v>118</v>
      </c>
      <c r="D688" t="s">
        <v>117</v>
      </c>
      <c r="E688" t="s">
        <v>120</v>
      </c>
      <c r="F688" s="62" t="str">
        <f t="shared" si="11"/>
        <v>TAG001503 FAU Master Account Set: Budget Pool - INTRA-Fund Transfers Out</v>
      </c>
      <c r="G688" s="71">
        <v>2349.31</v>
      </c>
      <c r="H688" s="71">
        <v>0</v>
      </c>
      <c r="I688" s="71">
        <v>2349.31</v>
      </c>
      <c r="J688" s="71">
        <v>23623.22</v>
      </c>
      <c r="K688" s="71">
        <v>0</v>
      </c>
      <c r="L688" s="71">
        <v>0</v>
      </c>
      <c r="M688" s="71">
        <v>23623.22</v>
      </c>
      <c r="N688" s="71">
        <v>-21273.91</v>
      </c>
      <c r="O688" s="71">
        <v>-9.0553779999999993</v>
      </c>
      <c r="P688">
        <v>2025</v>
      </c>
    </row>
    <row r="689" spans="1:16" hidden="1" x14ac:dyDescent="0.25">
      <c r="A689" t="s">
        <v>45</v>
      </c>
      <c r="B689" t="s">
        <v>440</v>
      </c>
      <c r="C689" t="s">
        <v>118</v>
      </c>
      <c r="D689" t="s">
        <v>117</v>
      </c>
      <c r="E689" t="s">
        <v>116</v>
      </c>
      <c r="F689" s="62" t="str">
        <f t="shared" si="11"/>
        <v>TAG001503 FAU Master Account Set: Budget Pool - OPS</v>
      </c>
      <c r="G689" s="71">
        <v>54654</v>
      </c>
      <c r="H689" s="71">
        <v>0</v>
      </c>
      <c r="I689" s="71">
        <v>54654</v>
      </c>
      <c r="J689" s="71">
        <v>32524.25</v>
      </c>
      <c r="K689" s="71">
        <v>0</v>
      </c>
      <c r="L689" s="71">
        <v>0</v>
      </c>
      <c r="M689" s="71">
        <v>32524.25</v>
      </c>
      <c r="N689" s="71">
        <v>22129.75</v>
      </c>
      <c r="O689" s="71">
        <v>0.40490599999999999</v>
      </c>
      <c r="P689">
        <v>2025</v>
      </c>
    </row>
    <row r="690" spans="1:16" hidden="1" x14ac:dyDescent="0.25">
      <c r="A690" t="s">
        <v>46</v>
      </c>
      <c r="B690" t="s">
        <v>439</v>
      </c>
      <c r="C690" t="s">
        <v>118</v>
      </c>
      <c r="D690" t="s">
        <v>117</v>
      </c>
      <c r="E690" t="s">
        <v>121</v>
      </c>
      <c r="F690" s="62" t="str">
        <f t="shared" si="11"/>
        <v>TAG001504 FAU Master Account Set: Budget Pool - Expense</v>
      </c>
      <c r="G690" s="71">
        <v>30000</v>
      </c>
      <c r="H690" s="71">
        <v>0</v>
      </c>
      <c r="I690" s="71">
        <v>30000</v>
      </c>
      <c r="J690" s="71">
        <v>15043.56</v>
      </c>
      <c r="K690" s="71">
        <v>0</v>
      </c>
      <c r="L690" s="71">
        <v>0</v>
      </c>
      <c r="M690" s="71">
        <v>15043.56</v>
      </c>
      <c r="N690" s="71">
        <v>14956.44</v>
      </c>
      <c r="O690" s="71">
        <v>0.49854799999999999</v>
      </c>
      <c r="P690">
        <v>2025</v>
      </c>
    </row>
    <row r="691" spans="1:16" hidden="1" x14ac:dyDescent="0.25">
      <c r="A691" t="s">
        <v>46</v>
      </c>
      <c r="B691" t="s">
        <v>439</v>
      </c>
      <c r="C691" t="s">
        <v>118</v>
      </c>
      <c r="D691" t="s">
        <v>117</v>
      </c>
      <c r="E691" t="s">
        <v>120</v>
      </c>
      <c r="F691" s="62" t="str">
        <f t="shared" si="11"/>
        <v>TAG001504 FAU Master Account Set: Budget Pool - INTRA-Fund Transfers Out</v>
      </c>
      <c r="G691" s="71">
        <v>840</v>
      </c>
      <c r="H691" s="71">
        <v>0</v>
      </c>
      <c r="I691" s="71">
        <v>840</v>
      </c>
      <c r="J691" s="71">
        <v>421.22</v>
      </c>
      <c r="K691" s="71">
        <v>0</v>
      </c>
      <c r="L691" s="71">
        <v>0</v>
      </c>
      <c r="M691" s="71">
        <v>421.22</v>
      </c>
      <c r="N691" s="71">
        <v>418.78</v>
      </c>
      <c r="O691" s="71">
        <v>0.49854799999999999</v>
      </c>
      <c r="P691">
        <v>2025</v>
      </c>
    </row>
    <row r="692" spans="1:16" hidden="1" x14ac:dyDescent="0.25">
      <c r="A692" t="s">
        <v>47</v>
      </c>
      <c r="B692" t="s">
        <v>438</v>
      </c>
      <c r="C692" t="s">
        <v>118</v>
      </c>
      <c r="D692" t="s">
        <v>117</v>
      </c>
      <c r="E692" t="s">
        <v>121</v>
      </c>
      <c r="F692" s="62" t="str">
        <f t="shared" si="11"/>
        <v>TAG001505 FAU Master Account Set: Budget Pool - Expense</v>
      </c>
      <c r="G692" s="71">
        <v>8815</v>
      </c>
      <c r="H692" s="71">
        <v>-20.059999999999999</v>
      </c>
      <c r="I692" s="71">
        <v>8794.94</v>
      </c>
      <c r="J692" s="71">
        <v>7713.78</v>
      </c>
      <c r="K692" s="71">
        <v>0</v>
      </c>
      <c r="L692" s="71">
        <v>0</v>
      </c>
      <c r="M692" s="71">
        <v>7713.78</v>
      </c>
      <c r="N692" s="71">
        <v>1081.1600000000001</v>
      </c>
      <c r="O692" s="71">
        <v>0.12293</v>
      </c>
      <c r="P692">
        <v>2025</v>
      </c>
    </row>
    <row r="693" spans="1:16" hidden="1" x14ac:dyDescent="0.25">
      <c r="A693" t="s">
        <v>47</v>
      </c>
      <c r="B693" t="s">
        <v>438</v>
      </c>
      <c r="C693" t="s">
        <v>118</v>
      </c>
      <c r="D693" t="s">
        <v>117</v>
      </c>
      <c r="E693" t="s">
        <v>120</v>
      </c>
      <c r="F693" s="62" t="str">
        <f t="shared" si="11"/>
        <v>TAG001505 FAU Master Account Set: Budget Pool - INTRA-Fund Transfers Out</v>
      </c>
      <c r="G693" s="71">
        <v>6791.06</v>
      </c>
      <c r="H693" s="71">
        <v>0</v>
      </c>
      <c r="I693" s="71">
        <v>6791.06</v>
      </c>
      <c r="J693" s="71">
        <v>6417.44</v>
      </c>
      <c r="K693" s="71">
        <v>0</v>
      </c>
      <c r="L693" s="71">
        <v>0</v>
      </c>
      <c r="M693" s="71">
        <v>6417.44</v>
      </c>
      <c r="N693" s="71">
        <v>373.62</v>
      </c>
      <c r="O693" s="71">
        <v>5.5017000000000003E-2</v>
      </c>
      <c r="P693">
        <v>2025</v>
      </c>
    </row>
    <row r="694" spans="1:16" hidden="1" x14ac:dyDescent="0.25">
      <c r="A694" t="s">
        <v>47</v>
      </c>
      <c r="B694" t="s">
        <v>438</v>
      </c>
      <c r="C694" t="s">
        <v>118</v>
      </c>
      <c r="D694" t="s">
        <v>117</v>
      </c>
      <c r="E694" t="s">
        <v>116</v>
      </c>
      <c r="F694" s="62" t="str">
        <f t="shared" si="11"/>
        <v>TAG001505 FAU Master Account Set: Budget Pool - OPS</v>
      </c>
      <c r="G694" s="71">
        <v>38037</v>
      </c>
      <c r="H694" s="71">
        <v>-5005.82</v>
      </c>
      <c r="I694" s="71">
        <v>33031.18</v>
      </c>
      <c r="J694" s="71">
        <v>31096.2</v>
      </c>
      <c r="K694" s="71">
        <v>0</v>
      </c>
      <c r="L694" s="71">
        <v>0</v>
      </c>
      <c r="M694" s="71">
        <v>31096.2</v>
      </c>
      <c r="N694" s="71">
        <v>1934.98</v>
      </c>
      <c r="O694" s="71">
        <v>5.858E-2</v>
      </c>
      <c r="P694">
        <v>2025</v>
      </c>
    </row>
    <row r="695" spans="1:16" hidden="1" x14ac:dyDescent="0.25">
      <c r="A695" t="s">
        <v>47</v>
      </c>
      <c r="B695" t="s">
        <v>438</v>
      </c>
      <c r="C695" t="s">
        <v>118</v>
      </c>
      <c r="D695" t="s">
        <v>117</v>
      </c>
      <c r="E695" t="s">
        <v>125</v>
      </c>
      <c r="F695" s="62" t="str">
        <f t="shared" si="11"/>
        <v>TAG001505 FAU Master Account Set: Budget Pool - Salaries &amp; Benefits (AMP, SP, Faculty)</v>
      </c>
      <c r="G695" s="71">
        <v>195685.92</v>
      </c>
      <c r="H695" s="71">
        <v>5025.88</v>
      </c>
      <c r="I695" s="71">
        <v>200711.8</v>
      </c>
      <c r="J695" s="71">
        <v>190383.26</v>
      </c>
      <c r="K695" s="71">
        <v>0</v>
      </c>
      <c r="L695" s="71">
        <v>0</v>
      </c>
      <c r="M695" s="71">
        <v>190383.26</v>
      </c>
      <c r="N695" s="71">
        <v>10328.540000000001</v>
      </c>
      <c r="O695" s="71">
        <v>5.1459999999999999E-2</v>
      </c>
      <c r="P695">
        <v>2025</v>
      </c>
    </row>
    <row r="696" spans="1:16" hidden="1" x14ac:dyDescent="0.25">
      <c r="A696" t="s">
        <v>48</v>
      </c>
      <c r="B696" t="s">
        <v>437</v>
      </c>
      <c r="C696" t="s">
        <v>118</v>
      </c>
      <c r="D696" t="s">
        <v>117</v>
      </c>
      <c r="E696" t="s">
        <v>121</v>
      </c>
      <c r="F696" s="62" t="str">
        <f t="shared" si="11"/>
        <v>TAG001506 FAU Master Account Set: Budget Pool - Expense</v>
      </c>
      <c r="G696" s="71">
        <v>4181</v>
      </c>
      <c r="H696" s="71">
        <v>-1263.5</v>
      </c>
      <c r="I696" s="71">
        <v>2917.5</v>
      </c>
      <c r="J696" s="71">
        <v>479.84</v>
      </c>
      <c r="K696" s="71">
        <v>0</v>
      </c>
      <c r="L696" s="71">
        <v>0</v>
      </c>
      <c r="M696" s="71">
        <v>479.84</v>
      </c>
      <c r="N696" s="71">
        <v>2437.66</v>
      </c>
      <c r="O696" s="71">
        <v>0.83552999999999999</v>
      </c>
      <c r="P696">
        <v>2025</v>
      </c>
    </row>
    <row r="697" spans="1:16" hidden="1" x14ac:dyDescent="0.25">
      <c r="A697" t="s">
        <v>48</v>
      </c>
      <c r="B697" t="s">
        <v>437</v>
      </c>
      <c r="C697" t="s">
        <v>118</v>
      </c>
      <c r="D697" t="s">
        <v>117</v>
      </c>
      <c r="E697" t="s">
        <v>120</v>
      </c>
      <c r="F697" s="62" t="str">
        <f t="shared" si="11"/>
        <v>TAG001506 FAU Master Account Set: Budget Pool - INTRA-Fund Transfers Out</v>
      </c>
      <c r="G697" s="71">
        <v>204.43</v>
      </c>
      <c r="H697" s="71">
        <v>0</v>
      </c>
      <c r="I697" s="71">
        <v>204.43</v>
      </c>
      <c r="J697" s="71">
        <v>103.24</v>
      </c>
      <c r="K697" s="71">
        <v>0</v>
      </c>
      <c r="L697" s="71">
        <v>0</v>
      </c>
      <c r="M697" s="71">
        <v>103.24</v>
      </c>
      <c r="N697" s="71">
        <v>101.19</v>
      </c>
      <c r="O697" s="71">
        <v>0.494981</v>
      </c>
      <c r="P697">
        <v>2025</v>
      </c>
    </row>
    <row r="698" spans="1:16" hidden="1" x14ac:dyDescent="0.25">
      <c r="A698" t="s">
        <v>48</v>
      </c>
      <c r="B698" t="s">
        <v>437</v>
      </c>
      <c r="C698" t="s">
        <v>118</v>
      </c>
      <c r="D698" t="s">
        <v>117</v>
      </c>
      <c r="E698" t="s">
        <v>116</v>
      </c>
      <c r="F698" s="62" t="str">
        <f t="shared" si="11"/>
        <v>TAG001506 FAU Master Account Set: Budget Pool - OPS</v>
      </c>
      <c r="G698" s="71">
        <v>3120</v>
      </c>
      <c r="H698" s="71">
        <v>1263.5</v>
      </c>
      <c r="I698" s="71">
        <v>4383.5</v>
      </c>
      <c r="J698" s="71">
        <v>3207</v>
      </c>
      <c r="K698" s="71">
        <v>0</v>
      </c>
      <c r="L698" s="71">
        <v>0</v>
      </c>
      <c r="M698" s="71">
        <v>3207</v>
      </c>
      <c r="N698" s="71">
        <v>1176.5</v>
      </c>
      <c r="O698" s="71">
        <v>0.26839299999999999</v>
      </c>
      <c r="P698">
        <v>2025</v>
      </c>
    </row>
    <row r="699" spans="1:16" hidden="1" x14ac:dyDescent="0.25">
      <c r="A699" t="s">
        <v>49</v>
      </c>
      <c r="B699" t="s">
        <v>436</v>
      </c>
      <c r="C699" t="s">
        <v>118</v>
      </c>
      <c r="D699" t="s">
        <v>117</v>
      </c>
      <c r="E699" t="s">
        <v>121</v>
      </c>
      <c r="F699" s="62" t="str">
        <f t="shared" si="11"/>
        <v>TAG001507 FAU Master Account Set: Budget Pool - Expense</v>
      </c>
      <c r="G699" s="71">
        <v>1200</v>
      </c>
      <c r="H699" s="71">
        <v>0</v>
      </c>
      <c r="I699" s="71">
        <v>1200</v>
      </c>
      <c r="J699" s="71">
        <v>985.57</v>
      </c>
      <c r="K699" s="71">
        <v>0</v>
      </c>
      <c r="L699" s="71">
        <v>0</v>
      </c>
      <c r="M699" s="71">
        <v>985.57</v>
      </c>
      <c r="N699" s="71">
        <v>214.43</v>
      </c>
      <c r="O699" s="71">
        <v>0.17869199999999999</v>
      </c>
      <c r="P699">
        <v>2025</v>
      </c>
    </row>
    <row r="700" spans="1:16" hidden="1" x14ac:dyDescent="0.25">
      <c r="A700" t="s">
        <v>49</v>
      </c>
      <c r="B700" t="s">
        <v>436</v>
      </c>
      <c r="C700" t="s">
        <v>118</v>
      </c>
      <c r="D700" t="s">
        <v>117</v>
      </c>
      <c r="E700" t="s">
        <v>120</v>
      </c>
      <c r="F700" s="62" t="str">
        <f t="shared" si="11"/>
        <v>TAG001507 FAU Master Account Set: Budget Pool - INTRA-Fund Transfers Out</v>
      </c>
      <c r="G700" s="71">
        <v>284.76</v>
      </c>
      <c r="H700" s="71">
        <v>0</v>
      </c>
      <c r="I700" s="71">
        <v>284.76</v>
      </c>
      <c r="J700" s="71">
        <v>212.14</v>
      </c>
      <c r="K700" s="71">
        <v>0</v>
      </c>
      <c r="L700" s="71">
        <v>0</v>
      </c>
      <c r="M700" s="71">
        <v>212.14</v>
      </c>
      <c r="N700" s="71">
        <v>72.62</v>
      </c>
      <c r="O700" s="71">
        <v>0.25502200000000003</v>
      </c>
      <c r="P700">
        <v>2025</v>
      </c>
    </row>
    <row r="701" spans="1:16" hidden="1" x14ac:dyDescent="0.25">
      <c r="A701" t="s">
        <v>49</v>
      </c>
      <c r="B701" t="s">
        <v>436</v>
      </c>
      <c r="C701" t="s">
        <v>118</v>
      </c>
      <c r="D701" t="s">
        <v>117</v>
      </c>
      <c r="E701" t="s">
        <v>116</v>
      </c>
      <c r="F701" s="62" t="str">
        <f t="shared" si="11"/>
        <v>TAG001507 FAU Master Account Set: Budget Pool - OPS</v>
      </c>
      <c r="G701" s="71">
        <v>8970</v>
      </c>
      <c r="H701" s="71">
        <v>0</v>
      </c>
      <c r="I701" s="71">
        <v>8970</v>
      </c>
      <c r="J701" s="71">
        <v>6591</v>
      </c>
      <c r="K701" s="71">
        <v>0</v>
      </c>
      <c r="L701" s="71">
        <v>0</v>
      </c>
      <c r="M701" s="71">
        <v>6591</v>
      </c>
      <c r="N701" s="71">
        <v>2379</v>
      </c>
      <c r="O701" s="71">
        <v>0.26521699999999998</v>
      </c>
      <c r="P701">
        <v>2025</v>
      </c>
    </row>
    <row r="702" spans="1:16" hidden="1" x14ac:dyDescent="0.25">
      <c r="A702" t="s">
        <v>50</v>
      </c>
      <c r="B702" t="s">
        <v>435</v>
      </c>
      <c r="C702" t="s">
        <v>118</v>
      </c>
      <c r="D702" t="s">
        <v>117</v>
      </c>
      <c r="E702" t="s">
        <v>121</v>
      </c>
      <c r="F702" s="62" t="str">
        <f t="shared" si="11"/>
        <v>TAG001508 FAU Master Account Set: Budget Pool - Expense</v>
      </c>
      <c r="G702" s="71">
        <v>28500</v>
      </c>
      <c r="H702" s="71">
        <v>0</v>
      </c>
      <c r="I702" s="71">
        <v>28500</v>
      </c>
      <c r="J702" s="71">
        <v>28191.06</v>
      </c>
      <c r="K702" s="71">
        <v>0</v>
      </c>
      <c r="L702" s="71">
        <v>0</v>
      </c>
      <c r="M702" s="71">
        <v>28191.06</v>
      </c>
      <c r="N702" s="71">
        <v>308.94</v>
      </c>
      <c r="O702" s="71">
        <v>1.0840000000000001E-2</v>
      </c>
      <c r="P702">
        <v>2025</v>
      </c>
    </row>
    <row r="703" spans="1:16" hidden="1" x14ac:dyDescent="0.25">
      <c r="A703" t="s">
        <v>50</v>
      </c>
      <c r="B703" t="s">
        <v>435</v>
      </c>
      <c r="C703" t="s">
        <v>118</v>
      </c>
      <c r="D703" t="s">
        <v>117</v>
      </c>
      <c r="E703" t="s">
        <v>120</v>
      </c>
      <c r="F703" s="62" t="str">
        <f t="shared" si="11"/>
        <v>TAG001508 FAU Master Account Set: Budget Pool - INTRA-Fund Transfers Out</v>
      </c>
      <c r="G703" s="71">
        <v>2247</v>
      </c>
      <c r="H703" s="71">
        <v>0</v>
      </c>
      <c r="I703" s="71">
        <v>2247</v>
      </c>
      <c r="J703" s="71">
        <v>2193.11</v>
      </c>
      <c r="K703" s="71">
        <v>0</v>
      </c>
      <c r="L703" s="71">
        <v>0</v>
      </c>
      <c r="M703" s="71">
        <v>2193.11</v>
      </c>
      <c r="N703" s="71">
        <v>53.89</v>
      </c>
      <c r="O703" s="71">
        <v>2.3983000000000001E-2</v>
      </c>
      <c r="P703">
        <v>2025</v>
      </c>
    </row>
    <row r="704" spans="1:16" hidden="1" x14ac:dyDescent="0.25">
      <c r="A704" t="s">
        <v>50</v>
      </c>
      <c r="B704" t="s">
        <v>435</v>
      </c>
      <c r="C704" t="s">
        <v>118</v>
      </c>
      <c r="D704" t="s">
        <v>117</v>
      </c>
      <c r="E704" t="s">
        <v>116</v>
      </c>
      <c r="F704" s="62" t="str">
        <f t="shared" si="11"/>
        <v>TAG001508 FAU Master Account Set: Budget Pool - OPS</v>
      </c>
      <c r="G704" s="71">
        <v>51750</v>
      </c>
      <c r="H704" s="71">
        <v>0</v>
      </c>
      <c r="I704" s="71">
        <v>51750</v>
      </c>
      <c r="J704" s="71">
        <v>50133.75</v>
      </c>
      <c r="K704" s="71">
        <v>0</v>
      </c>
      <c r="L704" s="71">
        <v>0</v>
      </c>
      <c r="M704" s="71">
        <v>50133.75</v>
      </c>
      <c r="N704" s="71">
        <v>1616.25</v>
      </c>
      <c r="O704" s="71">
        <v>3.1231999999999999E-2</v>
      </c>
      <c r="P704">
        <v>2025</v>
      </c>
    </row>
    <row r="705" spans="1:16" hidden="1" x14ac:dyDescent="0.25">
      <c r="A705" t="s">
        <v>51</v>
      </c>
      <c r="B705" t="s">
        <v>434</v>
      </c>
      <c r="C705" t="s">
        <v>118</v>
      </c>
      <c r="D705" t="s">
        <v>117</v>
      </c>
      <c r="E705" t="s">
        <v>121</v>
      </c>
      <c r="F705" s="62" t="str">
        <f t="shared" si="11"/>
        <v>TAG001509 FAU Master Account Set: Budget Pool - Expense</v>
      </c>
      <c r="G705" s="71">
        <v>16500</v>
      </c>
      <c r="H705" s="71">
        <v>0</v>
      </c>
      <c r="I705" s="71">
        <v>16500</v>
      </c>
      <c r="J705" s="71">
        <v>15998.58</v>
      </c>
      <c r="K705" s="71">
        <v>0</v>
      </c>
      <c r="L705" s="71">
        <v>0</v>
      </c>
      <c r="M705" s="71">
        <v>15998.58</v>
      </c>
      <c r="N705" s="71">
        <v>501.42</v>
      </c>
      <c r="O705" s="71">
        <v>3.0388999999999999E-2</v>
      </c>
      <c r="P705">
        <v>2025</v>
      </c>
    </row>
    <row r="706" spans="1:16" hidden="1" x14ac:dyDescent="0.25">
      <c r="A706" t="s">
        <v>51</v>
      </c>
      <c r="B706" t="s">
        <v>434</v>
      </c>
      <c r="C706" t="s">
        <v>118</v>
      </c>
      <c r="D706" t="s">
        <v>117</v>
      </c>
      <c r="E706" t="s">
        <v>120</v>
      </c>
      <c r="F706" s="62" t="str">
        <f t="shared" si="11"/>
        <v>TAG001509 FAU Master Account Set: Budget Pool - INTRA-Fund Transfers Out</v>
      </c>
      <c r="G706" s="71">
        <v>4814.16</v>
      </c>
      <c r="H706" s="71">
        <v>0</v>
      </c>
      <c r="I706" s="71">
        <v>4814.16</v>
      </c>
      <c r="J706" s="71">
        <v>38589.08</v>
      </c>
      <c r="K706" s="71">
        <v>0</v>
      </c>
      <c r="L706" s="71">
        <v>0</v>
      </c>
      <c r="M706" s="71">
        <v>38589.08</v>
      </c>
      <c r="N706" s="71">
        <v>-33774.92</v>
      </c>
      <c r="O706" s="71">
        <v>-7.0157389999999999</v>
      </c>
      <c r="P706">
        <v>2025</v>
      </c>
    </row>
    <row r="707" spans="1:16" hidden="1" x14ac:dyDescent="0.25">
      <c r="A707" t="s">
        <v>51</v>
      </c>
      <c r="B707" t="s">
        <v>434</v>
      </c>
      <c r="C707" t="s">
        <v>118</v>
      </c>
      <c r="D707" t="s">
        <v>117</v>
      </c>
      <c r="E707" t="s">
        <v>116</v>
      </c>
      <c r="F707" s="62" t="str">
        <f t="shared" ref="F707:F770" si="12">_xlfn.CONCAT(A707," ",E707)</f>
        <v>TAG001509 FAU Master Account Set: Budget Pool - OPS</v>
      </c>
      <c r="G707" s="71">
        <v>7840</v>
      </c>
      <c r="H707" s="71">
        <v>0</v>
      </c>
      <c r="I707" s="71">
        <v>7840</v>
      </c>
      <c r="J707" s="71">
        <v>7632</v>
      </c>
      <c r="K707" s="71">
        <v>0</v>
      </c>
      <c r="L707" s="71">
        <v>0</v>
      </c>
      <c r="M707" s="71">
        <v>7632</v>
      </c>
      <c r="N707" s="71">
        <v>208</v>
      </c>
      <c r="O707" s="71">
        <v>2.6530999999999999E-2</v>
      </c>
      <c r="P707">
        <v>2025</v>
      </c>
    </row>
    <row r="708" spans="1:16" hidden="1" x14ac:dyDescent="0.25">
      <c r="A708" t="s">
        <v>51</v>
      </c>
      <c r="B708" t="s">
        <v>434</v>
      </c>
      <c r="C708" t="s">
        <v>118</v>
      </c>
      <c r="D708" t="s">
        <v>117</v>
      </c>
      <c r="E708" t="s">
        <v>125</v>
      </c>
      <c r="F708" s="62" t="str">
        <f t="shared" si="12"/>
        <v>TAG001509 FAU Master Account Set: Budget Pool - Salaries &amp; Benefits (AMP, SP, Faculty)</v>
      </c>
      <c r="G708" s="71">
        <v>147594.42000000001</v>
      </c>
      <c r="H708" s="71">
        <v>0</v>
      </c>
      <c r="I708" s="71">
        <v>147594.42000000001</v>
      </c>
      <c r="J708" s="71">
        <v>112826.14</v>
      </c>
      <c r="K708" s="71">
        <v>0</v>
      </c>
      <c r="L708" s="71">
        <v>0</v>
      </c>
      <c r="M708" s="71">
        <v>112826.14</v>
      </c>
      <c r="N708" s="71">
        <v>34768.28</v>
      </c>
      <c r="O708" s="71">
        <v>0.235566</v>
      </c>
      <c r="P708">
        <v>2025</v>
      </c>
    </row>
    <row r="709" spans="1:16" hidden="1" x14ac:dyDescent="0.25">
      <c r="A709" t="s">
        <v>52</v>
      </c>
      <c r="B709" t="s">
        <v>433</v>
      </c>
      <c r="C709" t="s">
        <v>118</v>
      </c>
      <c r="D709" t="s">
        <v>117</v>
      </c>
      <c r="E709" t="s">
        <v>121</v>
      </c>
      <c r="F709" s="62" t="str">
        <f t="shared" si="12"/>
        <v>TAG001510 FAU Master Account Set: Budget Pool - Expense</v>
      </c>
      <c r="G709" s="71">
        <v>70000</v>
      </c>
      <c r="H709" s="71">
        <v>0</v>
      </c>
      <c r="I709" s="71">
        <v>70000</v>
      </c>
      <c r="J709" s="71">
        <v>65381.919999999998</v>
      </c>
      <c r="K709" s="71">
        <v>0</v>
      </c>
      <c r="L709" s="71">
        <v>0</v>
      </c>
      <c r="M709" s="71">
        <v>65381.919999999998</v>
      </c>
      <c r="N709" s="71">
        <v>4618.08</v>
      </c>
      <c r="O709" s="71">
        <v>6.5973000000000004E-2</v>
      </c>
      <c r="P709">
        <v>2025</v>
      </c>
    </row>
    <row r="710" spans="1:16" hidden="1" x14ac:dyDescent="0.25">
      <c r="A710" t="s">
        <v>52</v>
      </c>
      <c r="B710" t="s">
        <v>433</v>
      </c>
      <c r="C710" t="s">
        <v>118</v>
      </c>
      <c r="D710" t="s">
        <v>117</v>
      </c>
      <c r="E710" t="s">
        <v>120</v>
      </c>
      <c r="F710" s="62" t="str">
        <f t="shared" si="12"/>
        <v>TAG001510 FAU Master Account Set: Budget Pool - INTRA-Fund Transfers Out</v>
      </c>
      <c r="G710" s="71">
        <v>1960</v>
      </c>
      <c r="H710" s="71">
        <v>0</v>
      </c>
      <c r="I710" s="71">
        <v>1960</v>
      </c>
      <c r="J710" s="71">
        <v>1830.68</v>
      </c>
      <c r="K710" s="71">
        <v>0</v>
      </c>
      <c r="L710" s="71">
        <v>0</v>
      </c>
      <c r="M710" s="71">
        <v>1830.68</v>
      </c>
      <c r="N710" s="71">
        <v>129.32</v>
      </c>
      <c r="O710" s="71">
        <v>6.5979999999999997E-2</v>
      </c>
      <c r="P710">
        <v>2025</v>
      </c>
    </row>
    <row r="711" spans="1:16" hidden="1" x14ac:dyDescent="0.25">
      <c r="A711" t="s">
        <v>53</v>
      </c>
      <c r="B711" t="s">
        <v>432</v>
      </c>
      <c r="C711" t="s">
        <v>118</v>
      </c>
      <c r="D711" t="s">
        <v>117</v>
      </c>
      <c r="E711" t="s">
        <v>121</v>
      </c>
      <c r="F711" s="62" t="str">
        <f t="shared" si="12"/>
        <v>TAG001511 FAU Master Account Set: Budget Pool - Expense</v>
      </c>
      <c r="G711" s="71">
        <v>750</v>
      </c>
      <c r="H711" s="71">
        <v>0</v>
      </c>
      <c r="I711" s="71">
        <v>750</v>
      </c>
      <c r="J711" s="71">
        <v>714.82</v>
      </c>
      <c r="K711" s="71">
        <v>0</v>
      </c>
      <c r="L711" s="71">
        <v>0</v>
      </c>
      <c r="M711" s="71">
        <v>714.82</v>
      </c>
      <c r="N711" s="71">
        <v>35.18</v>
      </c>
      <c r="O711" s="71">
        <v>4.6906999999999997E-2</v>
      </c>
      <c r="P711">
        <v>2025</v>
      </c>
    </row>
    <row r="712" spans="1:16" hidden="1" x14ac:dyDescent="0.25">
      <c r="A712" t="s">
        <v>53</v>
      </c>
      <c r="B712" t="s">
        <v>432</v>
      </c>
      <c r="C712" t="s">
        <v>118</v>
      </c>
      <c r="D712" t="s">
        <v>117</v>
      </c>
      <c r="E712" t="s">
        <v>120</v>
      </c>
      <c r="F712" s="62" t="str">
        <f t="shared" si="12"/>
        <v>TAG001511 FAU Master Account Set: Budget Pool - INTRA-Fund Transfers Out</v>
      </c>
      <c r="G712" s="71">
        <v>21</v>
      </c>
      <c r="H712" s="71">
        <v>0</v>
      </c>
      <c r="I712" s="71">
        <v>21</v>
      </c>
      <c r="J712" s="71">
        <v>20.010000000000002</v>
      </c>
      <c r="K712" s="71">
        <v>0</v>
      </c>
      <c r="L712" s="71">
        <v>0</v>
      </c>
      <c r="M712" s="71">
        <v>20.010000000000002</v>
      </c>
      <c r="N712" s="71">
        <v>0.99</v>
      </c>
      <c r="O712" s="71">
        <v>4.7142999999999997E-2</v>
      </c>
      <c r="P712">
        <v>2025</v>
      </c>
    </row>
    <row r="713" spans="1:16" hidden="1" x14ac:dyDescent="0.25">
      <c r="A713" t="s">
        <v>54</v>
      </c>
      <c r="B713" t="s">
        <v>838</v>
      </c>
      <c r="C713" t="s">
        <v>118</v>
      </c>
      <c r="D713" t="s">
        <v>117</v>
      </c>
      <c r="E713" t="s">
        <v>121</v>
      </c>
      <c r="F713" s="62" t="str">
        <f t="shared" si="12"/>
        <v>TAG001513 FAU Master Account Set: Budget Pool - Expense</v>
      </c>
      <c r="G713" s="71">
        <v>45000</v>
      </c>
      <c r="H713" s="71">
        <v>0</v>
      </c>
      <c r="I713" s="71">
        <v>45000</v>
      </c>
      <c r="J713" s="71">
        <v>40129.39</v>
      </c>
      <c r="K713" s="71">
        <v>0</v>
      </c>
      <c r="L713" s="71">
        <v>0</v>
      </c>
      <c r="M713" s="71">
        <v>40129.39</v>
      </c>
      <c r="N713" s="71">
        <v>4870.6099999999997</v>
      </c>
      <c r="O713" s="71">
        <v>0.108236</v>
      </c>
      <c r="P713">
        <v>2025</v>
      </c>
    </row>
    <row r="714" spans="1:16" hidden="1" x14ac:dyDescent="0.25">
      <c r="A714" t="s">
        <v>54</v>
      </c>
      <c r="B714" t="s">
        <v>838</v>
      </c>
      <c r="C714" t="s">
        <v>118</v>
      </c>
      <c r="D714" t="s">
        <v>117</v>
      </c>
      <c r="E714" t="s">
        <v>120</v>
      </c>
      <c r="F714" s="62" t="str">
        <f t="shared" si="12"/>
        <v>TAG001513 FAU Master Account Set: Budget Pool - INTRA-Fund Transfers Out</v>
      </c>
      <c r="G714" s="71">
        <v>1260</v>
      </c>
      <c r="H714" s="71">
        <v>0</v>
      </c>
      <c r="I714" s="71">
        <v>1260</v>
      </c>
      <c r="J714" s="71">
        <v>1123.6300000000001</v>
      </c>
      <c r="K714" s="71">
        <v>0</v>
      </c>
      <c r="L714" s="71">
        <v>0</v>
      </c>
      <c r="M714" s="71">
        <v>1123.6300000000001</v>
      </c>
      <c r="N714" s="71">
        <v>136.37</v>
      </c>
      <c r="O714" s="71">
        <v>0.10823000000000001</v>
      </c>
      <c r="P714">
        <v>2025</v>
      </c>
    </row>
    <row r="715" spans="1:16" hidden="1" x14ac:dyDescent="0.25">
      <c r="A715" t="s">
        <v>55</v>
      </c>
      <c r="B715" t="s">
        <v>10</v>
      </c>
      <c r="C715" t="s">
        <v>118</v>
      </c>
      <c r="D715" t="s">
        <v>117</v>
      </c>
      <c r="E715" t="s">
        <v>121</v>
      </c>
      <c r="F715" s="62" t="str">
        <f t="shared" si="12"/>
        <v>TAG001514 FAU Master Account Set: Budget Pool - Expense</v>
      </c>
      <c r="G715" s="71">
        <v>11750</v>
      </c>
      <c r="H715" s="71">
        <v>0</v>
      </c>
      <c r="I715" s="71">
        <v>11750</v>
      </c>
      <c r="J715" s="71">
        <v>10579.19</v>
      </c>
      <c r="K715" s="71">
        <v>0</v>
      </c>
      <c r="L715" s="71">
        <v>0</v>
      </c>
      <c r="M715" s="71">
        <v>10579.19</v>
      </c>
      <c r="N715" s="71">
        <v>1170.81</v>
      </c>
      <c r="O715" s="71">
        <v>9.9642999999999995E-2</v>
      </c>
      <c r="P715">
        <v>2025</v>
      </c>
    </row>
    <row r="716" spans="1:16" hidden="1" x14ac:dyDescent="0.25">
      <c r="A716" t="s">
        <v>55</v>
      </c>
      <c r="B716" t="s">
        <v>10</v>
      </c>
      <c r="C716" t="s">
        <v>118</v>
      </c>
      <c r="D716" t="s">
        <v>117</v>
      </c>
      <c r="E716" t="s">
        <v>120</v>
      </c>
      <c r="F716" s="62" t="str">
        <f t="shared" si="12"/>
        <v>TAG001514 FAU Master Account Set: Budget Pool - INTRA-Fund Transfers Out</v>
      </c>
      <c r="G716" s="71">
        <v>1805.72</v>
      </c>
      <c r="H716" s="71">
        <v>0</v>
      </c>
      <c r="I716" s="71">
        <v>1805.72</v>
      </c>
      <c r="J716" s="71">
        <v>1630.27</v>
      </c>
      <c r="K716" s="71">
        <v>0</v>
      </c>
      <c r="L716" s="71">
        <v>0</v>
      </c>
      <c r="M716" s="71">
        <v>1630.27</v>
      </c>
      <c r="N716" s="71">
        <v>175.45</v>
      </c>
      <c r="O716" s="71">
        <v>9.7162999999999999E-2</v>
      </c>
      <c r="P716">
        <v>2025</v>
      </c>
    </row>
    <row r="717" spans="1:16" hidden="1" x14ac:dyDescent="0.25">
      <c r="A717" t="s">
        <v>55</v>
      </c>
      <c r="B717" t="s">
        <v>10</v>
      </c>
      <c r="C717" t="s">
        <v>118</v>
      </c>
      <c r="D717" t="s">
        <v>117</v>
      </c>
      <c r="E717" t="s">
        <v>116</v>
      </c>
      <c r="F717" s="62" t="str">
        <f t="shared" si="12"/>
        <v>TAG001514 FAU Master Account Set: Budget Pool - OPS</v>
      </c>
      <c r="G717" s="71">
        <v>52740</v>
      </c>
      <c r="H717" s="71">
        <v>0</v>
      </c>
      <c r="I717" s="71">
        <v>52740</v>
      </c>
      <c r="J717" s="71">
        <v>47644</v>
      </c>
      <c r="K717" s="71">
        <v>0</v>
      </c>
      <c r="L717" s="71">
        <v>0</v>
      </c>
      <c r="M717" s="71">
        <v>47644</v>
      </c>
      <c r="N717" s="71">
        <v>5096</v>
      </c>
      <c r="O717" s="71">
        <v>9.6625000000000003E-2</v>
      </c>
      <c r="P717">
        <v>2025</v>
      </c>
    </row>
    <row r="718" spans="1:16" hidden="1" x14ac:dyDescent="0.25">
      <c r="A718" t="s">
        <v>56</v>
      </c>
      <c r="B718" t="s">
        <v>12</v>
      </c>
      <c r="C718" t="s">
        <v>118</v>
      </c>
      <c r="D718" t="s">
        <v>117</v>
      </c>
      <c r="E718" t="s">
        <v>121</v>
      </c>
      <c r="F718" s="62" t="str">
        <f t="shared" si="12"/>
        <v>TAG001515 FAU Master Account Set: Budget Pool - Expense</v>
      </c>
      <c r="G718" s="71">
        <v>12560</v>
      </c>
      <c r="H718" s="71">
        <v>0</v>
      </c>
      <c r="I718" s="71">
        <v>12560</v>
      </c>
      <c r="J718" s="71">
        <v>5956.4</v>
      </c>
      <c r="K718" s="71">
        <v>0</v>
      </c>
      <c r="L718" s="71">
        <v>0</v>
      </c>
      <c r="M718" s="71">
        <v>5956.4</v>
      </c>
      <c r="N718" s="71">
        <v>6603.6</v>
      </c>
      <c r="O718" s="71">
        <v>0.52576400000000001</v>
      </c>
      <c r="P718">
        <v>2025</v>
      </c>
    </row>
    <row r="719" spans="1:16" hidden="1" x14ac:dyDescent="0.25">
      <c r="A719" t="s">
        <v>56</v>
      </c>
      <c r="B719" t="s">
        <v>12</v>
      </c>
      <c r="C719" t="s">
        <v>118</v>
      </c>
      <c r="D719" t="s">
        <v>117</v>
      </c>
      <c r="E719" t="s">
        <v>120</v>
      </c>
      <c r="F719" s="62" t="str">
        <f t="shared" si="12"/>
        <v>TAG001515 FAU Master Account Set: Budget Pool - INTRA-Fund Transfers Out</v>
      </c>
      <c r="G719" s="71">
        <v>2693.6</v>
      </c>
      <c r="H719" s="71">
        <v>0</v>
      </c>
      <c r="I719" s="71">
        <v>2693.6</v>
      </c>
      <c r="J719" s="71">
        <v>26841.01</v>
      </c>
      <c r="K719" s="71">
        <v>0</v>
      </c>
      <c r="L719" s="71">
        <v>0</v>
      </c>
      <c r="M719" s="71">
        <v>26841.01</v>
      </c>
      <c r="N719" s="71">
        <v>-24147.41</v>
      </c>
      <c r="O719" s="71">
        <v>-8.9647349999999992</v>
      </c>
      <c r="P719">
        <v>2025</v>
      </c>
    </row>
    <row r="720" spans="1:16" hidden="1" x14ac:dyDescent="0.25">
      <c r="A720" t="s">
        <v>56</v>
      </c>
      <c r="B720" t="s">
        <v>12</v>
      </c>
      <c r="C720" t="s">
        <v>118</v>
      </c>
      <c r="D720" t="s">
        <v>117</v>
      </c>
      <c r="E720" t="s">
        <v>116</v>
      </c>
      <c r="F720" s="62" t="str">
        <f t="shared" si="12"/>
        <v>TAG001515 FAU Master Account Set: Budget Pool - OPS</v>
      </c>
      <c r="G720" s="71">
        <v>83640</v>
      </c>
      <c r="H720" s="71">
        <v>0</v>
      </c>
      <c r="I720" s="71">
        <v>83640</v>
      </c>
      <c r="J720" s="71">
        <v>58606.78</v>
      </c>
      <c r="K720" s="71">
        <v>0</v>
      </c>
      <c r="L720" s="71">
        <v>0</v>
      </c>
      <c r="M720" s="71">
        <v>58606.78</v>
      </c>
      <c r="N720" s="71">
        <v>25033.22</v>
      </c>
      <c r="O720" s="71">
        <v>0.29929699999999998</v>
      </c>
      <c r="P720">
        <v>2025</v>
      </c>
    </row>
    <row r="721" spans="1:16" hidden="1" x14ac:dyDescent="0.25">
      <c r="A721" t="s">
        <v>57</v>
      </c>
      <c r="B721" t="s">
        <v>431</v>
      </c>
      <c r="C721" t="s">
        <v>118</v>
      </c>
      <c r="D721" t="s">
        <v>117</v>
      </c>
      <c r="E721" t="s">
        <v>121</v>
      </c>
      <c r="F721" s="62" t="str">
        <f t="shared" si="12"/>
        <v>TAG001516 FAU Master Account Set: Budget Pool - Expense</v>
      </c>
      <c r="G721" s="71">
        <v>16000</v>
      </c>
      <c r="H721" s="71">
        <v>0</v>
      </c>
      <c r="I721" s="71">
        <v>16000</v>
      </c>
      <c r="J721" s="71">
        <v>14791.1</v>
      </c>
      <c r="K721" s="71">
        <v>0</v>
      </c>
      <c r="L721" s="71">
        <v>0</v>
      </c>
      <c r="M721" s="71">
        <v>14791.1</v>
      </c>
      <c r="N721" s="71">
        <v>1208.9000000000001</v>
      </c>
      <c r="O721" s="71">
        <v>7.5555999999999998E-2</v>
      </c>
      <c r="P721">
        <v>2025</v>
      </c>
    </row>
    <row r="722" spans="1:16" hidden="1" x14ac:dyDescent="0.25">
      <c r="A722" t="s">
        <v>57</v>
      </c>
      <c r="B722" t="s">
        <v>431</v>
      </c>
      <c r="C722" t="s">
        <v>118</v>
      </c>
      <c r="D722" t="s">
        <v>117</v>
      </c>
      <c r="E722" t="s">
        <v>120</v>
      </c>
      <c r="F722" s="62" t="str">
        <f t="shared" si="12"/>
        <v>TAG001516 FAU Master Account Set: Budget Pool - INTRA-Fund Transfers Out</v>
      </c>
      <c r="G722" s="71">
        <v>448</v>
      </c>
      <c r="H722" s="71">
        <v>0</v>
      </c>
      <c r="I722" s="71">
        <v>448</v>
      </c>
      <c r="J722" s="71">
        <v>414.15</v>
      </c>
      <c r="K722" s="71">
        <v>0</v>
      </c>
      <c r="L722" s="71">
        <v>0</v>
      </c>
      <c r="M722" s="71">
        <v>414.15</v>
      </c>
      <c r="N722" s="71">
        <v>33.85</v>
      </c>
      <c r="O722" s="71">
        <v>7.5558E-2</v>
      </c>
      <c r="P722">
        <v>2025</v>
      </c>
    </row>
    <row r="723" spans="1:16" hidden="1" x14ac:dyDescent="0.25">
      <c r="A723" t="s">
        <v>58</v>
      </c>
      <c r="B723" t="s">
        <v>430</v>
      </c>
      <c r="C723" t="s">
        <v>118</v>
      </c>
      <c r="D723" t="s">
        <v>117</v>
      </c>
      <c r="E723" t="s">
        <v>121</v>
      </c>
      <c r="F723" s="62" t="str">
        <f t="shared" si="12"/>
        <v>TAG001517 FAU Master Account Set: Budget Pool - Expense</v>
      </c>
      <c r="G723" s="71">
        <v>8750</v>
      </c>
      <c r="H723" s="71">
        <v>0</v>
      </c>
      <c r="I723" s="71">
        <v>8750</v>
      </c>
      <c r="J723" s="71">
        <v>3925.48</v>
      </c>
      <c r="K723" s="71">
        <v>0</v>
      </c>
      <c r="L723" s="71">
        <v>0</v>
      </c>
      <c r="M723" s="71">
        <v>3925.48</v>
      </c>
      <c r="N723" s="71">
        <v>4824.5200000000004</v>
      </c>
      <c r="O723" s="71">
        <v>0.55137400000000003</v>
      </c>
      <c r="P723">
        <v>2025</v>
      </c>
    </row>
    <row r="724" spans="1:16" hidden="1" x14ac:dyDescent="0.25">
      <c r="A724" t="s">
        <v>58</v>
      </c>
      <c r="B724" t="s">
        <v>430</v>
      </c>
      <c r="C724" t="s">
        <v>118</v>
      </c>
      <c r="D724" t="s">
        <v>117</v>
      </c>
      <c r="E724" t="s">
        <v>120</v>
      </c>
      <c r="F724" s="62" t="str">
        <f t="shared" si="12"/>
        <v>TAG001517 FAU Master Account Set: Budget Pool - INTRA-Fund Transfers Out</v>
      </c>
      <c r="G724" s="71">
        <v>245</v>
      </c>
      <c r="H724" s="71">
        <v>0</v>
      </c>
      <c r="I724" s="71">
        <v>245</v>
      </c>
      <c r="J724" s="71">
        <v>109.91</v>
      </c>
      <c r="K724" s="71">
        <v>0</v>
      </c>
      <c r="L724" s="71">
        <v>0</v>
      </c>
      <c r="M724" s="71">
        <v>109.91</v>
      </c>
      <c r="N724" s="71">
        <v>135.09</v>
      </c>
      <c r="O724" s="71">
        <v>0.55138799999999999</v>
      </c>
      <c r="P724">
        <v>2025</v>
      </c>
    </row>
    <row r="725" spans="1:16" hidden="1" x14ac:dyDescent="0.25">
      <c r="A725" t="s">
        <v>59</v>
      </c>
      <c r="B725" t="s">
        <v>7</v>
      </c>
      <c r="C725" t="s">
        <v>118</v>
      </c>
      <c r="D725" t="s">
        <v>117</v>
      </c>
      <c r="E725" t="s">
        <v>121</v>
      </c>
      <c r="F725" s="62" t="str">
        <f t="shared" si="12"/>
        <v>TAG001518 FAU Master Account Set: Budget Pool - Expense</v>
      </c>
      <c r="G725" s="71">
        <v>10000</v>
      </c>
      <c r="H725" s="71">
        <v>0</v>
      </c>
      <c r="I725" s="71">
        <v>10000</v>
      </c>
      <c r="J725" s="71">
        <v>9103.06</v>
      </c>
      <c r="K725" s="71">
        <v>0</v>
      </c>
      <c r="L725" s="71">
        <v>0</v>
      </c>
      <c r="M725" s="71">
        <v>9103.06</v>
      </c>
      <c r="N725" s="71">
        <v>896.94</v>
      </c>
      <c r="O725" s="71">
        <v>8.9693999999999996E-2</v>
      </c>
      <c r="P725">
        <v>2025</v>
      </c>
    </row>
    <row r="726" spans="1:16" hidden="1" x14ac:dyDescent="0.25">
      <c r="A726" t="s">
        <v>59</v>
      </c>
      <c r="B726" t="s">
        <v>7</v>
      </c>
      <c r="C726" t="s">
        <v>118</v>
      </c>
      <c r="D726" t="s">
        <v>117</v>
      </c>
      <c r="E726" t="s">
        <v>120</v>
      </c>
      <c r="F726" s="62" t="str">
        <f t="shared" si="12"/>
        <v>TAG001518 FAU Master Account Set: Budget Pool - INTRA-Fund Transfers Out</v>
      </c>
      <c r="G726" s="71">
        <v>280</v>
      </c>
      <c r="H726" s="71">
        <v>0</v>
      </c>
      <c r="I726" s="71">
        <v>280</v>
      </c>
      <c r="J726" s="71">
        <v>254.88</v>
      </c>
      <c r="K726" s="71">
        <v>0</v>
      </c>
      <c r="L726" s="71">
        <v>0</v>
      </c>
      <c r="M726" s="71">
        <v>254.88</v>
      </c>
      <c r="N726" s="71">
        <v>25.12</v>
      </c>
      <c r="O726" s="71">
        <v>8.9714000000000002E-2</v>
      </c>
      <c r="P726">
        <v>2025</v>
      </c>
    </row>
    <row r="727" spans="1:16" hidden="1" x14ac:dyDescent="0.25">
      <c r="A727" t="s">
        <v>113</v>
      </c>
      <c r="B727" t="s">
        <v>429</v>
      </c>
      <c r="C727" t="s">
        <v>118</v>
      </c>
      <c r="D727" t="s">
        <v>117</v>
      </c>
      <c r="E727" t="s">
        <v>121</v>
      </c>
      <c r="F727" s="62" t="str">
        <f t="shared" si="12"/>
        <v>TAG001686 FAU Master Account Set: Budget Pool - Expense</v>
      </c>
      <c r="G727" s="71">
        <v>7250</v>
      </c>
      <c r="H727" s="71">
        <v>0</v>
      </c>
      <c r="I727" s="71">
        <v>7250</v>
      </c>
      <c r="J727" s="71">
        <v>0</v>
      </c>
      <c r="K727" s="71">
        <v>0</v>
      </c>
      <c r="L727" s="71">
        <v>0</v>
      </c>
      <c r="M727" s="71">
        <v>0</v>
      </c>
      <c r="N727" s="71">
        <v>7250</v>
      </c>
      <c r="O727" s="71">
        <v>1</v>
      </c>
      <c r="P727">
        <v>2025</v>
      </c>
    </row>
    <row r="728" spans="1:16" hidden="1" x14ac:dyDescent="0.25">
      <c r="A728" t="s">
        <v>113</v>
      </c>
      <c r="B728" t="s">
        <v>429</v>
      </c>
      <c r="C728" t="s">
        <v>118</v>
      </c>
      <c r="D728" t="s">
        <v>117</v>
      </c>
      <c r="E728" t="s">
        <v>801</v>
      </c>
      <c r="F728" s="62" t="str">
        <f t="shared" si="12"/>
        <v>TAG001686 FAU Master Account Set: Budget Pool - INTRA-Fund Transfers In</v>
      </c>
      <c r="G728" s="71">
        <v>-22500</v>
      </c>
      <c r="H728" s="71">
        <v>0</v>
      </c>
      <c r="I728" s="71">
        <v>-22500</v>
      </c>
      <c r="J728" s="71">
        <v>-22500</v>
      </c>
      <c r="K728" s="71">
        <v>0</v>
      </c>
      <c r="L728" s="71">
        <v>0</v>
      </c>
      <c r="M728" s="71">
        <v>-22500</v>
      </c>
      <c r="N728" s="71">
        <v>0</v>
      </c>
      <c r="O728" s="71">
        <v>0</v>
      </c>
      <c r="P728">
        <v>2025</v>
      </c>
    </row>
    <row r="729" spans="1:16" hidden="1" x14ac:dyDescent="0.25">
      <c r="A729" t="s">
        <v>113</v>
      </c>
      <c r="B729" t="s">
        <v>429</v>
      </c>
      <c r="C729" t="s">
        <v>118</v>
      </c>
      <c r="D729" t="s">
        <v>117</v>
      </c>
      <c r="E729" t="s">
        <v>120</v>
      </c>
      <c r="F729" s="62" t="str">
        <f t="shared" si="12"/>
        <v>TAG001686 FAU Master Account Set: Budget Pool - INTRA-Fund Transfers Out</v>
      </c>
      <c r="G729" s="71">
        <v>203</v>
      </c>
      <c r="H729" s="71">
        <v>0</v>
      </c>
      <c r="I729" s="71">
        <v>203</v>
      </c>
      <c r="J729" s="71">
        <v>0</v>
      </c>
      <c r="K729" s="71">
        <v>0</v>
      </c>
      <c r="L729" s="71">
        <v>0</v>
      </c>
      <c r="M729" s="71">
        <v>0</v>
      </c>
      <c r="N729" s="71">
        <v>203</v>
      </c>
      <c r="O729" s="71">
        <v>1</v>
      </c>
      <c r="P729">
        <v>2025</v>
      </c>
    </row>
    <row r="730" spans="1:16" hidden="1" x14ac:dyDescent="0.25">
      <c r="A730" t="s">
        <v>114</v>
      </c>
      <c r="B730" t="s">
        <v>428</v>
      </c>
      <c r="C730" t="s">
        <v>118</v>
      </c>
      <c r="D730" t="s">
        <v>117</v>
      </c>
      <c r="E730" t="s">
        <v>121</v>
      </c>
      <c r="F730" s="62" t="str">
        <f t="shared" si="12"/>
        <v>TAG001687 FAU Master Account Set: Budget Pool - Expense</v>
      </c>
      <c r="G730" s="71">
        <v>78000</v>
      </c>
      <c r="H730" s="71">
        <v>0</v>
      </c>
      <c r="I730" s="71">
        <v>78000</v>
      </c>
      <c r="J730" s="71">
        <v>4532</v>
      </c>
      <c r="K730" s="71">
        <v>0</v>
      </c>
      <c r="L730" s="71">
        <v>0</v>
      </c>
      <c r="M730" s="71">
        <v>4532</v>
      </c>
      <c r="N730" s="71">
        <v>73468</v>
      </c>
      <c r="O730" s="71">
        <v>0.94189699999999998</v>
      </c>
      <c r="P730">
        <v>2025</v>
      </c>
    </row>
    <row r="731" spans="1:16" hidden="1" x14ac:dyDescent="0.25">
      <c r="A731" t="s">
        <v>114</v>
      </c>
      <c r="B731" t="s">
        <v>428</v>
      </c>
      <c r="C731" t="s">
        <v>118</v>
      </c>
      <c r="D731" t="s">
        <v>117</v>
      </c>
      <c r="E731" t="s">
        <v>120</v>
      </c>
      <c r="F731" s="62" t="str">
        <f t="shared" si="12"/>
        <v>TAG001687 FAU Master Account Set: Budget Pool - INTRA-Fund Transfers Out</v>
      </c>
      <c r="G731" s="71">
        <v>2184</v>
      </c>
      <c r="H731" s="71">
        <v>0</v>
      </c>
      <c r="I731" s="71">
        <v>2184</v>
      </c>
      <c r="J731" s="71">
        <v>126.9</v>
      </c>
      <c r="K731" s="71">
        <v>0</v>
      </c>
      <c r="L731" s="71">
        <v>0</v>
      </c>
      <c r="M731" s="71">
        <v>126.9</v>
      </c>
      <c r="N731" s="71">
        <v>2057.1</v>
      </c>
      <c r="O731" s="71">
        <v>0.94189599999999996</v>
      </c>
      <c r="P731">
        <v>2025</v>
      </c>
    </row>
    <row r="732" spans="1:16" hidden="1" x14ac:dyDescent="0.25">
      <c r="A732" t="s">
        <v>115</v>
      </c>
      <c r="B732" t="s">
        <v>427</v>
      </c>
      <c r="C732" t="s">
        <v>118</v>
      </c>
      <c r="D732" t="s">
        <v>117</v>
      </c>
      <c r="E732" t="s">
        <v>121</v>
      </c>
      <c r="F732" s="62" t="str">
        <f t="shared" si="12"/>
        <v>TAG001924 FAU Master Account Set: Budget Pool - Expense</v>
      </c>
      <c r="G732" s="71">
        <v>5000</v>
      </c>
      <c r="H732" s="71">
        <v>0</v>
      </c>
      <c r="I732" s="71">
        <v>5000</v>
      </c>
      <c r="J732" s="71">
        <v>0</v>
      </c>
      <c r="K732" s="71">
        <v>0</v>
      </c>
      <c r="L732" s="71">
        <v>0</v>
      </c>
      <c r="M732" s="71">
        <v>0</v>
      </c>
      <c r="N732" s="71">
        <v>5000</v>
      </c>
      <c r="O732" s="71">
        <v>1</v>
      </c>
      <c r="P732">
        <v>2025</v>
      </c>
    </row>
    <row r="733" spans="1:16" hidden="1" x14ac:dyDescent="0.25">
      <c r="A733" t="s">
        <v>115</v>
      </c>
      <c r="B733" t="s">
        <v>427</v>
      </c>
      <c r="C733" t="s">
        <v>118</v>
      </c>
      <c r="D733" t="s">
        <v>117</v>
      </c>
      <c r="E733" t="s">
        <v>801</v>
      </c>
      <c r="F733" s="62" t="str">
        <f t="shared" si="12"/>
        <v>TAG001924 FAU Master Account Set: Budget Pool - INTRA-Fund Transfers In</v>
      </c>
      <c r="G733" s="71">
        <v>-20000</v>
      </c>
      <c r="H733" s="71">
        <v>0</v>
      </c>
      <c r="I733" s="71">
        <v>-20000</v>
      </c>
      <c r="J733" s="71">
        <v>-20000</v>
      </c>
      <c r="K733" s="71">
        <v>0</v>
      </c>
      <c r="L733" s="71">
        <v>0</v>
      </c>
      <c r="M733" s="71">
        <v>-20000</v>
      </c>
      <c r="N733" s="71">
        <v>0</v>
      </c>
      <c r="O733" s="71">
        <v>0</v>
      </c>
      <c r="P733">
        <v>2025</v>
      </c>
    </row>
    <row r="734" spans="1:16" hidden="1" x14ac:dyDescent="0.25">
      <c r="A734" t="s">
        <v>115</v>
      </c>
      <c r="B734" t="s">
        <v>427</v>
      </c>
      <c r="C734" t="s">
        <v>118</v>
      </c>
      <c r="D734" t="s">
        <v>117</v>
      </c>
      <c r="E734" t="s">
        <v>120</v>
      </c>
      <c r="F734" s="62" t="str">
        <f t="shared" si="12"/>
        <v>TAG001924 FAU Master Account Set: Budget Pool - INTRA-Fund Transfers Out</v>
      </c>
      <c r="G734" s="71">
        <v>140</v>
      </c>
      <c r="H734" s="71">
        <v>0</v>
      </c>
      <c r="I734" s="71">
        <v>140</v>
      </c>
      <c r="J734" s="71">
        <v>0</v>
      </c>
      <c r="K734" s="71">
        <v>0</v>
      </c>
      <c r="L734" s="71">
        <v>0</v>
      </c>
      <c r="M734" s="71">
        <v>0</v>
      </c>
      <c r="N734" s="71">
        <v>140</v>
      </c>
      <c r="O734" s="71">
        <v>1</v>
      </c>
      <c r="P734">
        <v>2025</v>
      </c>
    </row>
    <row r="735" spans="1:16" hidden="1" x14ac:dyDescent="0.25">
      <c r="A735" t="s">
        <v>107</v>
      </c>
      <c r="B735" t="s">
        <v>426</v>
      </c>
      <c r="C735" t="s">
        <v>118</v>
      </c>
      <c r="D735" t="s">
        <v>117</v>
      </c>
      <c r="E735" t="s">
        <v>121</v>
      </c>
      <c r="F735" s="62" t="str">
        <f t="shared" si="12"/>
        <v>TAG001927 FAU Master Account Set: Budget Pool - Expense</v>
      </c>
      <c r="G735" s="71">
        <v>4385</v>
      </c>
      <c r="H735" s="71">
        <v>0</v>
      </c>
      <c r="I735" s="71">
        <v>4385</v>
      </c>
      <c r="J735" s="71">
        <v>0</v>
      </c>
      <c r="K735" s="71">
        <v>0</v>
      </c>
      <c r="L735" s="71">
        <v>0</v>
      </c>
      <c r="M735" s="71">
        <v>0</v>
      </c>
      <c r="N735" s="71">
        <v>4385</v>
      </c>
      <c r="O735" s="71">
        <v>1</v>
      </c>
      <c r="P735">
        <v>2025</v>
      </c>
    </row>
    <row r="736" spans="1:16" hidden="1" x14ac:dyDescent="0.25">
      <c r="A736" t="s">
        <v>107</v>
      </c>
      <c r="B736" t="s">
        <v>426</v>
      </c>
      <c r="C736" t="s">
        <v>118</v>
      </c>
      <c r="D736" t="s">
        <v>117</v>
      </c>
      <c r="E736" t="s">
        <v>120</v>
      </c>
      <c r="F736" s="62" t="str">
        <f t="shared" si="12"/>
        <v>TAG001927 FAU Master Account Set: Budget Pool - INTRA-Fund Transfers Out</v>
      </c>
      <c r="G736" s="71">
        <v>122.78</v>
      </c>
      <c r="H736" s="71">
        <v>0</v>
      </c>
      <c r="I736" s="71">
        <v>122.78</v>
      </c>
      <c r="J736" s="71">
        <v>0</v>
      </c>
      <c r="K736" s="71">
        <v>0</v>
      </c>
      <c r="L736" s="71">
        <v>0</v>
      </c>
      <c r="M736" s="71">
        <v>0</v>
      </c>
      <c r="N736" s="71">
        <v>122.78</v>
      </c>
      <c r="O736" s="71">
        <v>1</v>
      </c>
      <c r="P736">
        <v>2025</v>
      </c>
    </row>
    <row r="737" spans="1:16" hidden="1" x14ac:dyDescent="0.25">
      <c r="A737" t="s">
        <v>107</v>
      </c>
      <c r="B737" t="s">
        <v>426</v>
      </c>
      <c r="C737" t="s">
        <v>118</v>
      </c>
      <c r="D737" t="s">
        <v>117</v>
      </c>
      <c r="E737" t="s">
        <v>802</v>
      </c>
      <c r="F737" s="62" t="str">
        <f t="shared" si="12"/>
        <v>TAG001927 FAU Master Account Set: Budget Pool - Revenue</v>
      </c>
      <c r="G737" s="71">
        <v>-4500</v>
      </c>
      <c r="H737" s="71">
        <v>0</v>
      </c>
      <c r="I737" s="71">
        <v>-4500</v>
      </c>
      <c r="J737" s="71">
        <v>0</v>
      </c>
      <c r="K737" s="71">
        <v>0</v>
      </c>
      <c r="L737" s="71">
        <v>0</v>
      </c>
      <c r="M737" s="71">
        <v>0</v>
      </c>
      <c r="N737" s="71">
        <v>-4500</v>
      </c>
      <c r="O737" s="71">
        <v>1</v>
      </c>
      <c r="P737">
        <v>2025</v>
      </c>
    </row>
    <row r="738" spans="1:16" hidden="1" x14ac:dyDescent="0.25">
      <c r="A738" t="s">
        <v>60</v>
      </c>
      <c r="B738" t="s">
        <v>425</v>
      </c>
      <c r="C738" t="s">
        <v>118</v>
      </c>
      <c r="D738" t="s">
        <v>117</v>
      </c>
      <c r="E738" t="s">
        <v>121</v>
      </c>
      <c r="F738" s="62" t="str">
        <f t="shared" si="12"/>
        <v>TAG003502 FAU Master Account Set: Budget Pool - Expense</v>
      </c>
      <c r="G738" s="71">
        <v>75154</v>
      </c>
      <c r="H738" s="71">
        <v>-2267</v>
      </c>
      <c r="I738" s="71">
        <v>72887</v>
      </c>
      <c r="J738" s="71">
        <v>65314.73</v>
      </c>
      <c r="K738" s="71">
        <v>0</v>
      </c>
      <c r="L738" s="71">
        <v>0</v>
      </c>
      <c r="M738" s="71">
        <v>65314.73</v>
      </c>
      <c r="N738" s="71">
        <v>7572.27</v>
      </c>
      <c r="O738" s="71">
        <v>0.103891</v>
      </c>
      <c r="P738">
        <v>2025</v>
      </c>
    </row>
    <row r="739" spans="1:16" hidden="1" x14ac:dyDescent="0.25">
      <c r="A739" t="s">
        <v>60</v>
      </c>
      <c r="B739" t="s">
        <v>425</v>
      </c>
      <c r="C739" t="s">
        <v>118</v>
      </c>
      <c r="D739" t="s">
        <v>117</v>
      </c>
      <c r="E739" t="s">
        <v>120</v>
      </c>
      <c r="F739" s="62" t="str">
        <f t="shared" si="12"/>
        <v>TAG003502 FAU Master Account Set: Budget Pool - INTRA-Fund Transfers Out</v>
      </c>
      <c r="G739" s="71">
        <v>15864.8</v>
      </c>
      <c r="H739" s="71">
        <v>0</v>
      </c>
      <c r="I739" s="71">
        <v>15864.8</v>
      </c>
      <c r="J739" s="71">
        <v>15594.19</v>
      </c>
      <c r="K739" s="71">
        <v>0</v>
      </c>
      <c r="L739" s="71">
        <v>0</v>
      </c>
      <c r="M739" s="71">
        <v>15594.19</v>
      </c>
      <c r="N739" s="71">
        <v>270.61</v>
      </c>
      <c r="O739" s="71">
        <v>1.7056999999999999E-2</v>
      </c>
      <c r="P739">
        <v>2025</v>
      </c>
    </row>
    <row r="740" spans="1:16" hidden="1" x14ac:dyDescent="0.25">
      <c r="A740" t="s">
        <v>60</v>
      </c>
      <c r="B740" t="s">
        <v>425</v>
      </c>
      <c r="C740" t="s">
        <v>118</v>
      </c>
      <c r="D740" t="s">
        <v>117</v>
      </c>
      <c r="E740" t="s">
        <v>116</v>
      </c>
      <c r="F740" s="62" t="str">
        <f t="shared" si="12"/>
        <v>TAG003502 FAU Master Account Set: Budget Pool - OPS</v>
      </c>
      <c r="G740" s="71">
        <v>46800</v>
      </c>
      <c r="H740" s="71">
        <v>-8705.65</v>
      </c>
      <c r="I740" s="71">
        <v>38094.35</v>
      </c>
      <c r="J740" s="71">
        <v>36001.449999999997</v>
      </c>
      <c r="K740" s="71">
        <v>0</v>
      </c>
      <c r="L740" s="71">
        <v>0</v>
      </c>
      <c r="M740" s="71">
        <v>36001.449999999997</v>
      </c>
      <c r="N740" s="71">
        <v>2092.9</v>
      </c>
      <c r="O740" s="71">
        <v>5.4940000000000003E-2</v>
      </c>
      <c r="P740">
        <v>2025</v>
      </c>
    </row>
    <row r="741" spans="1:16" hidden="1" x14ac:dyDescent="0.25">
      <c r="A741" t="s">
        <v>60</v>
      </c>
      <c r="B741" t="s">
        <v>425</v>
      </c>
      <c r="C741" t="s">
        <v>118</v>
      </c>
      <c r="D741" t="s">
        <v>117</v>
      </c>
      <c r="E741" t="s">
        <v>125</v>
      </c>
      <c r="F741" s="62" t="str">
        <f t="shared" si="12"/>
        <v>TAG003502 FAU Master Account Set: Budget Pool - Salaries &amp; Benefits (AMP, SP, Faculty)</v>
      </c>
      <c r="G741" s="71">
        <v>444645.85</v>
      </c>
      <c r="H741" s="71">
        <v>10972.65</v>
      </c>
      <c r="I741" s="71">
        <v>455618.5</v>
      </c>
      <c r="J741" s="71">
        <v>455618.72</v>
      </c>
      <c r="K741" s="71">
        <v>0</v>
      </c>
      <c r="L741" s="71">
        <v>0</v>
      </c>
      <c r="M741" s="71">
        <v>455618.72</v>
      </c>
      <c r="N741" s="71">
        <v>-0.22</v>
      </c>
      <c r="O741" s="71">
        <v>0</v>
      </c>
      <c r="P741">
        <v>2025</v>
      </c>
    </row>
    <row r="742" spans="1:16" hidden="1" x14ac:dyDescent="0.25">
      <c r="A742" t="s">
        <v>61</v>
      </c>
      <c r="B742" t="s">
        <v>15</v>
      </c>
      <c r="C742" t="s">
        <v>118</v>
      </c>
      <c r="D742" t="s">
        <v>117</v>
      </c>
      <c r="E742" t="s">
        <v>121</v>
      </c>
      <c r="F742" s="62" t="str">
        <f t="shared" si="12"/>
        <v>TAG003543 FAU Master Account Set: Budget Pool - Expense</v>
      </c>
      <c r="G742" s="71">
        <v>0</v>
      </c>
      <c r="H742" s="71">
        <v>0</v>
      </c>
      <c r="I742" s="71">
        <v>0</v>
      </c>
      <c r="J742" s="71">
        <v>0</v>
      </c>
      <c r="K742" s="71">
        <v>0</v>
      </c>
      <c r="L742" s="71">
        <v>0</v>
      </c>
      <c r="M742" s="71">
        <v>0</v>
      </c>
      <c r="N742" s="71">
        <v>0</v>
      </c>
      <c r="O742" s="71">
        <v>0</v>
      </c>
      <c r="P742">
        <v>2025</v>
      </c>
    </row>
    <row r="743" spans="1:16" hidden="1" x14ac:dyDescent="0.25">
      <c r="A743" t="s">
        <v>61</v>
      </c>
      <c r="B743" t="s">
        <v>15</v>
      </c>
      <c r="C743" t="s">
        <v>118</v>
      </c>
      <c r="D743" t="s">
        <v>117</v>
      </c>
      <c r="E743" t="s">
        <v>123</v>
      </c>
      <c r="F743" s="62" t="str">
        <f t="shared" si="12"/>
        <v>TAG003543 FAU Master Account Set: Budget Pool - INTER-Fund Transfers Out</v>
      </c>
      <c r="G743" s="71">
        <v>1749611</v>
      </c>
      <c r="H743" s="71">
        <v>0</v>
      </c>
      <c r="I743" s="71">
        <v>1749611</v>
      </c>
      <c r="J743" s="71">
        <v>1749611</v>
      </c>
      <c r="K743" s="71">
        <v>0</v>
      </c>
      <c r="L743" s="71">
        <v>0</v>
      </c>
      <c r="M743" s="71">
        <v>1749611</v>
      </c>
      <c r="N743" s="71">
        <v>0</v>
      </c>
      <c r="O743" s="71">
        <v>0</v>
      </c>
      <c r="P743">
        <v>2025</v>
      </c>
    </row>
    <row r="744" spans="1:16" hidden="1" x14ac:dyDescent="0.25">
      <c r="A744" t="s">
        <v>61</v>
      </c>
      <c r="B744" t="s">
        <v>15</v>
      </c>
      <c r="C744" t="s">
        <v>118</v>
      </c>
      <c r="D744" t="s">
        <v>117</v>
      </c>
      <c r="E744" t="s">
        <v>120</v>
      </c>
      <c r="F744" s="62" t="str">
        <f t="shared" si="12"/>
        <v>TAG003543 FAU Master Account Set: Budget Pool - INTRA-Fund Transfers Out</v>
      </c>
      <c r="G744" s="71">
        <v>0</v>
      </c>
      <c r="H744" s="71">
        <v>0</v>
      </c>
      <c r="I744" s="71">
        <v>0</v>
      </c>
      <c r="J744" s="71">
        <v>0</v>
      </c>
      <c r="K744" s="71">
        <v>0</v>
      </c>
      <c r="L744" s="71">
        <v>0</v>
      </c>
      <c r="M744" s="71">
        <v>0</v>
      </c>
      <c r="N744" s="71">
        <v>0</v>
      </c>
      <c r="O744" s="71">
        <v>0</v>
      </c>
      <c r="P744">
        <v>2025</v>
      </c>
    </row>
    <row r="745" spans="1:16" hidden="1" x14ac:dyDescent="0.25">
      <c r="A745" t="s">
        <v>62</v>
      </c>
      <c r="B745" t="s">
        <v>424</v>
      </c>
      <c r="C745" t="s">
        <v>118</v>
      </c>
      <c r="D745" t="s">
        <v>117</v>
      </c>
      <c r="E745" t="s">
        <v>121</v>
      </c>
      <c r="F745" s="62" t="str">
        <f t="shared" si="12"/>
        <v>TAG004958 FAU Master Account Set: Budget Pool - Expense</v>
      </c>
      <c r="G745" s="71">
        <v>56000</v>
      </c>
      <c r="H745" s="71">
        <v>-16217.75</v>
      </c>
      <c r="I745" s="71">
        <v>39782.25</v>
      </c>
      <c r="J745" s="71">
        <v>25271.91</v>
      </c>
      <c r="K745" s="71">
        <v>0</v>
      </c>
      <c r="L745" s="71">
        <v>0</v>
      </c>
      <c r="M745" s="71">
        <v>25271.91</v>
      </c>
      <c r="N745" s="71">
        <v>14510.34</v>
      </c>
      <c r="O745" s="71">
        <v>0.36474400000000001</v>
      </c>
      <c r="P745">
        <v>2025</v>
      </c>
    </row>
    <row r="746" spans="1:16" hidden="1" x14ac:dyDescent="0.25">
      <c r="A746" t="s">
        <v>62</v>
      </c>
      <c r="B746" t="s">
        <v>424</v>
      </c>
      <c r="C746" t="s">
        <v>118</v>
      </c>
      <c r="D746" t="s">
        <v>117</v>
      </c>
      <c r="E746" t="s">
        <v>120</v>
      </c>
      <c r="F746" s="62" t="str">
        <f t="shared" si="12"/>
        <v>TAG004958 FAU Master Account Set: Budget Pool - INTRA-Fund Transfers Out</v>
      </c>
      <c r="G746" s="71">
        <v>4359.2</v>
      </c>
      <c r="H746" s="71">
        <v>0</v>
      </c>
      <c r="I746" s="71">
        <v>4359.2</v>
      </c>
      <c r="J746" s="71">
        <v>3952.91</v>
      </c>
      <c r="K746" s="71">
        <v>0</v>
      </c>
      <c r="L746" s="71">
        <v>0</v>
      </c>
      <c r="M746" s="71">
        <v>3952.91</v>
      </c>
      <c r="N746" s="71">
        <v>406.29</v>
      </c>
      <c r="O746" s="71">
        <v>9.3202999999999994E-2</v>
      </c>
      <c r="P746">
        <v>2025</v>
      </c>
    </row>
    <row r="747" spans="1:16" hidden="1" x14ac:dyDescent="0.25">
      <c r="A747" t="s">
        <v>62</v>
      </c>
      <c r="B747" t="s">
        <v>424</v>
      </c>
      <c r="C747" t="s">
        <v>118</v>
      </c>
      <c r="D747" t="s">
        <v>117</v>
      </c>
      <c r="E747" t="s">
        <v>116</v>
      </c>
      <c r="F747" s="62" t="str">
        <f t="shared" si="12"/>
        <v>TAG004958 FAU Master Account Set: Budget Pool - OPS</v>
      </c>
      <c r="G747" s="71">
        <v>10400</v>
      </c>
      <c r="H747" s="71">
        <v>16217.75</v>
      </c>
      <c r="I747" s="71">
        <v>26617.75</v>
      </c>
      <c r="J747" s="71">
        <v>26617.75</v>
      </c>
      <c r="K747" s="71">
        <v>0</v>
      </c>
      <c r="L747" s="71">
        <v>0</v>
      </c>
      <c r="M747" s="71">
        <v>26617.75</v>
      </c>
      <c r="N747" s="71">
        <v>0</v>
      </c>
      <c r="O747" s="71">
        <v>0</v>
      </c>
      <c r="P747">
        <v>2025</v>
      </c>
    </row>
    <row r="748" spans="1:16" hidden="1" x14ac:dyDescent="0.25">
      <c r="A748" t="s">
        <v>108</v>
      </c>
      <c r="B748" t="s">
        <v>423</v>
      </c>
      <c r="C748" t="s">
        <v>118</v>
      </c>
      <c r="D748" t="s">
        <v>117</v>
      </c>
      <c r="E748" t="s">
        <v>121</v>
      </c>
      <c r="F748" s="62" t="str">
        <f t="shared" si="12"/>
        <v>TAG005101 FAU Master Account Set: Budget Pool - Expense</v>
      </c>
      <c r="G748" s="71">
        <v>6000</v>
      </c>
      <c r="H748" s="71">
        <v>0</v>
      </c>
      <c r="I748" s="71">
        <v>6000</v>
      </c>
      <c r="J748" s="71">
        <v>0</v>
      </c>
      <c r="K748" s="71">
        <v>0</v>
      </c>
      <c r="L748" s="71">
        <v>0</v>
      </c>
      <c r="M748" s="71">
        <v>0</v>
      </c>
      <c r="N748" s="71">
        <v>6000</v>
      </c>
      <c r="O748" s="71">
        <v>1</v>
      </c>
      <c r="P748">
        <v>2025</v>
      </c>
    </row>
    <row r="749" spans="1:16" hidden="1" x14ac:dyDescent="0.25">
      <c r="A749" t="s">
        <v>108</v>
      </c>
      <c r="B749" t="s">
        <v>423</v>
      </c>
      <c r="C749" t="s">
        <v>118</v>
      </c>
      <c r="D749" t="s">
        <v>117</v>
      </c>
      <c r="E749" t="s">
        <v>801</v>
      </c>
      <c r="F749" s="62" t="str">
        <f t="shared" si="12"/>
        <v>TAG005101 FAU Master Account Set: Budget Pool - INTRA-Fund Transfers In</v>
      </c>
      <c r="G749" s="71">
        <v>-2500</v>
      </c>
      <c r="H749" s="71">
        <v>0</v>
      </c>
      <c r="I749" s="71">
        <v>-2500</v>
      </c>
      <c r="J749" s="71">
        <v>-2500</v>
      </c>
      <c r="K749" s="71">
        <v>0</v>
      </c>
      <c r="L749" s="71">
        <v>0</v>
      </c>
      <c r="M749" s="71">
        <v>-2500</v>
      </c>
      <c r="N749" s="71">
        <v>0</v>
      </c>
      <c r="O749" s="71">
        <v>0</v>
      </c>
      <c r="P749">
        <v>2025</v>
      </c>
    </row>
    <row r="750" spans="1:16" hidden="1" x14ac:dyDescent="0.25">
      <c r="A750" t="s">
        <v>108</v>
      </c>
      <c r="B750" t="s">
        <v>423</v>
      </c>
      <c r="C750" t="s">
        <v>118</v>
      </c>
      <c r="D750" t="s">
        <v>117</v>
      </c>
      <c r="E750" t="s">
        <v>120</v>
      </c>
      <c r="F750" s="62" t="str">
        <f t="shared" si="12"/>
        <v>TAG005101 FAU Master Account Set: Budget Pool - INTRA-Fund Transfers Out</v>
      </c>
      <c r="G750" s="71">
        <v>168</v>
      </c>
      <c r="H750" s="71">
        <v>0</v>
      </c>
      <c r="I750" s="71">
        <v>168</v>
      </c>
      <c r="J750" s="71">
        <v>0</v>
      </c>
      <c r="K750" s="71">
        <v>0</v>
      </c>
      <c r="L750" s="71">
        <v>0</v>
      </c>
      <c r="M750" s="71">
        <v>0</v>
      </c>
      <c r="N750" s="71">
        <v>168</v>
      </c>
      <c r="O750" s="71">
        <v>1</v>
      </c>
      <c r="P750">
        <v>2025</v>
      </c>
    </row>
    <row r="751" spans="1:16" hidden="1" x14ac:dyDescent="0.25">
      <c r="A751" t="s">
        <v>108</v>
      </c>
      <c r="B751" t="s">
        <v>423</v>
      </c>
      <c r="C751" t="s">
        <v>118</v>
      </c>
      <c r="D751" t="s">
        <v>117</v>
      </c>
      <c r="E751" t="s">
        <v>802</v>
      </c>
      <c r="F751" s="62" t="str">
        <f t="shared" si="12"/>
        <v>TAG005101 FAU Master Account Set: Budget Pool - Revenue</v>
      </c>
      <c r="G751" s="71">
        <v>-1000</v>
      </c>
      <c r="H751" s="71">
        <v>0</v>
      </c>
      <c r="I751" s="71">
        <v>-1000</v>
      </c>
      <c r="J751" s="71">
        <v>0</v>
      </c>
      <c r="K751" s="71">
        <v>0</v>
      </c>
      <c r="L751" s="71">
        <v>0</v>
      </c>
      <c r="M751" s="71">
        <v>0</v>
      </c>
      <c r="N751" s="71">
        <v>-1000</v>
      </c>
      <c r="O751" s="71">
        <v>1</v>
      </c>
      <c r="P751">
        <v>2025</v>
      </c>
    </row>
    <row r="752" spans="1:16" hidden="1" x14ac:dyDescent="0.25">
      <c r="A752" t="s">
        <v>97</v>
      </c>
      <c r="B752" t="s">
        <v>98</v>
      </c>
      <c r="C752" t="s">
        <v>118</v>
      </c>
      <c r="D752" t="s">
        <v>117</v>
      </c>
      <c r="E752" t="s">
        <v>121</v>
      </c>
      <c r="F752" s="62" t="str">
        <f t="shared" si="12"/>
        <v>TAG006850 FAU Master Account Set: Budget Pool - Expense</v>
      </c>
      <c r="G752" s="71">
        <v>115000</v>
      </c>
      <c r="H752" s="71">
        <v>0</v>
      </c>
      <c r="I752" s="71">
        <v>115000</v>
      </c>
      <c r="J752" s="71">
        <v>113606.18</v>
      </c>
      <c r="K752" s="71">
        <v>0</v>
      </c>
      <c r="L752" s="71">
        <v>0</v>
      </c>
      <c r="M752" s="71">
        <v>113606.18</v>
      </c>
      <c r="N752" s="71">
        <v>1393.82</v>
      </c>
      <c r="O752" s="71">
        <v>1.2120000000000001E-2</v>
      </c>
      <c r="P752">
        <v>2025</v>
      </c>
    </row>
    <row r="753" spans="1:16" hidden="1" x14ac:dyDescent="0.25">
      <c r="A753" t="s">
        <v>97</v>
      </c>
      <c r="B753" t="s">
        <v>98</v>
      </c>
      <c r="C753" t="s">
        <v>118</v>
      </c>
      <c r="D753" t="s">
        <v>117</v>
      </c>
      <c r="E753" t="s">
        <v>120</v>
      </c>
      <c r="F753" s="62" t="str">
        <f t="shared" si="12"/>
        <v>TAG006850 FAU Master Account Set: Budget Pool - INTRA-Fund Transfers Out</v>
      </c>
      <c r="G753" s="71">
        <v>3220</v>
      </c>
      <c r="H753" s="71">
        <v>0</v>
      </c>
      <c r="I753" s="71">
        <v>3220</v>
      </c>
      <c r="J753" s="71">
        <v>3180.96</v>
      </c>
      <c r="K753" s="71">
        <v>0</v>
      </c>
      <c r="L753" s="71">
        <v>0</v>
      </c>
      <c r="M753" s="71">
        <v>3180.96</v>
      </c>
      <c r="N753" s="71">
        <v>39.04</v>
      </c>
      <c r="O753" s="71">
        <v>1.2123999999999999E-2</v>
      </c>
      <c r="P753">
        <v>2025</v>
      </c>
    </row>
    <row r="754" spans="1:16" hidden="1" x14ac:dyDescent="0.25">
      <c r="A754" t="s">
        <v>414</v>
      </c>
      <c r="B754" t="s">
        <v>416</v>
      </c>
      <c r="C754" t="s">
        <v>118</v>
      </c>
      <c r="D754" t="s">
        <v>117</v>
      </c>
      <c r="E754" t="s">
        <v>121</v>
      </c>
      <c r="F754" s="62" t="str">
        <f t="shared" si="12"/>
        <v>TAG008792 FAU Master Account Set: Budget Pool - Expense</v>
      </c>
      <c r="G754" s="71">
        <v>16050</v>
      </c>
      <c r="H754" s="71">
        <v>-52</v>
      </c>
      <c r="I754" s="71">
        <v>15998</v>
      </c>
      <c r="J754" s="71">
        <v>15935.58</v>
      </c>
      <c r="K754" s="71">
        <v>0</v>
      </c>
      <c r="L754" s="71">
        <v>0</v>
      </c>
      <c r="M754" s="71">
        <v>15935.58</v>
      </c>
      <c r="N754" s="71">
        <v>62.42</v>
      </c>
      <c r="O754" s="71">
        <v>3.9020000000000001E-3</v>
      </c>
      <c r="P754">
        <v>2025</v>
      </c>
    </row>
    <row r="755" spans="1:16" hidden="1" x14ac:dyDescent="0.25">
      <c r="A755" t="s">
        <v>414</v>
      </c>
      <c r="B755" t="s">
        <v>416</v>
      </c>
      <c r="C755" t="s">
        <v>118</v>
      </c>
      <c r="D755" t="s">
        <v>117</v>
      </c>
      <c r="E755" t="s">
        <v>120</v>
      </c>
      <c r="F755" s="62" t="str">
        <f t="shared" si="12"/>
        <v>TAG008792 FAU Master Account Set: Budget Pool - INTRA-Fund Transfers Out</v>
      </c>
      <c r="G755" s="71">
        <v>558.6</v>
      </c>
      <c r="H755" s="71">
        <v>0</v>
      </c>
      <c r="I755" s="71">
        <v>558.6</v>
      </c>
      <c r="J755" s="71">
        <v>556.85</v>
      </c>
      <c r="K755" s="71">
        <v>0</v>
      </c>
      <c r="L755" s="71">
        <v>0</v>
      </c>
      <c r="M755" s="71">
        <v>556.85</v>
      </c>
      <c r="N755" s="71">
        <v>1.75</v>
      </c>
      <c r="O755" s="71">
        <v>3.1329999999999999E-3</v>
      </c>
      <c r="P755">
        <v>2025</v>
      </c>
    </row>
    <row r="756" spans="1:16" hidden="1" x14ac:dyDescent="0.25">
      <c r="A756" t="s">
        <v>414</v>
      </c>
      <c r="B756" t="s">
        <v>416</v>
      </c>
      <c r="C756" t="s">
        <v>118</v>
      </c>
      <c r="D756" t="s">
        <v>117</v>
      </c>
      <c r="E756" t="s">
        <v>116</v>
      </c>
      <c r="F756" s="62" t="str">
        <f t="shared" si="12"/>
        <v>TAG008792 FAU Master Account Set: Budget Pool - OPS</v>
      </c>
      <c r="G756" s="71">
        <v>3900</v>
      </c>
      <c r="H756" s="71">
        <v>52</v>
      </c>
      <c r="I756" s="71">
        <v>3952</v>
      </c>
      <c r="J756" s="71">
        <v>3952</v>
      </c>
      <c r="K756" s="71">
        <v>0</v>
      </c>
      <c r="L756" s="71">
        <v>0</v>
      </c>
      <c r="M756" s="71">
        <v>3952</v>
      </c>
      <c r="N756" s="71">
        <v>0</v>
      </c>
      <c r="O756" s="71">
        <v>0</v>
      </c>
      <c r="P756">
        <v>2025</v>
      </c>
    </row>
    <row r="757" spans="1:16" hidden="1" x14ac:dyDescent="0.25">
      <c r="A757" t="s">
        <v>414</v>
      </c>
      <c r="B757" t="s">
        <v>416</v>
      </c>
      <c r="C757" t="s">
        <v>118</v>
      </c>
      <c r="D757" t="s">
        <v>117</v>
      </c>
      <c r="E757" t="s">
        <v>125</v>
      </c>
      <c r="F757" s="62" t="str">
        <f t="shared" si="12"/>
        <v>TAG008792 FAU Master Account Set: Budget Pool - Salaries &amp; Benefits (AMP, SP, Faculty)</v>
      </c>
      <c r="G757" s="71">
        <v>0</v>
      </c>
      <c r="H757" s="71">
        <v>0</v>
      </c>
      <c r="I757" s="71">
        <v>0</v>
      </c>
      <c r="J757" s="71">
        <v>0</v>
      </c>
      <c r="K757" s="71">
        <v>0</v>
      </c>
      <c r="L757" s="71">
        <v>0</v>
      </c>
      <c r="M757" s="71">
        <v>0</v>
      </c>
      <c r="N757" s="71">
        <v>0</v>
      </c>
      <c r="O757" s="71">
        <v>0</v>
      </c>
      <c r="P757">
        <v>2025</v>
      </c>
    </row>
    <row r="758" spans="1:16" hidden="1" x14ac:dyDescent="0.25">
      <c r="A758" t="s">
        <v>417</v>
      </c>
      <c r="B758" t="s">
        <v>741</v>
      </c>
      <c r="C758" t="s">
        <v>118</v>
      </c>
      <c r="D758" t="s">
        <v>117</v>
      </c>
      <c r="E758" t="s">
        <v>121</v>
      </c>
      <c r="F758" s="62" t="str">
        <f t="shared" si="12"/>
        <v>TAG008793 FAU Master Account Set: Budget Pool - Expense</v>
      </c>
      <c r="G758" s="71">
        <v>7500</v>
      </c>
      <c r="H758" s="71">
        <v>0</v>
      </c>
      <c r="I758" s="71">
        <v>7500</v>
      </c>
      <c r="J758" s="71">
        <v>4521.95</v>
      </c>
      <c r="K758" s="71">
        <v>0</v>
      </c>
      <c r="L758" s="71">
        <v>0</v>
      </c>
      <c r="M758" s="71">
        <v>4521.95</v>
      </c>
      <c r="N758" s="71">
        <v>2978.05</v>
      </c>
      <c r="O758" s="71">
        <v>0.39707300000000001</v>
      </c>
      <c r="P758">
        <v>2025</v>
      </c>
    </row>
    <row r="759" spans="1:16" hidden="1" x14ac:dyDescent="0.25">
      <c r="A759" t="s">
        <v>417</v>
      </c>
      <c r="B759" t="s">
        <v>741</v>
      </c>
      <c r="C759" t="s">
        <v>118</v>
      </c>
      <c r="D759" t="s">
        <v>117</v>
      </c>
      <c r="E759" t="s">
        <v>120</v>
      </c>
      <c r="F759" s="62" t="str">
        <f t="shared" si="12"/>
        <v>TAG008793 FAU Master Account Set: Budget Pool - INTRA-Fund Transfers Out</v>
      </c>
      <c r="G759" s="71">
        <v>210</v>
      </c>
      <c r="H759" s="71">
        <v>0</v>
      </c>
      <c r="I759" s="71">
        <v>210</v>
      </c>
      <c r="J759" s="71">
        <v>126.61</v>
      </c>
      <c r="K759" s="71">
        <v>0</v>
      </c>
      <c r="L759" s="71">
        <v>0</v>
      </c>
      <c r="M759" s="71">
        <v>126.61</v>
      </c>
      <c r="N759" s="71">
        <v>83.39</v>
      </c>
      <c r="O759" s="71">
        <v>0.39709499999999998</v>
      </c>
      <c r="P759">
        <v>2025</v>
      </c>
    </row>
    <row r="760" spans="1:16" hidden="1" x14ac:dyDescent="0.25">
      <c r="A760" t="s">
        <v>418</v>
      </c>
      <c r="B760" t="s">
        <v>419</v>
      </c>
      <c r="C760" t="s">
        <v>118</v>
      </c>
      <c r="D760" t="s">
        <v>117</v>
      </c>
      <c r="E760" t="s">
        <v>121</v>
      </c>
      <c r="F760" s="62" t="str">
        <f t="shared" si="12"/>
        <v>TAG008794 FAU Master Account Set: Budget Pool - Expense</v>
      </c>
      <c r="G760" s="71">
        <v>2400</v>
      </c>
      <c r="H760" s="71">
        <v>0</v>
      </c>
      <c r="I760" s="71">
        <v>2400</v>
      </c>
      <c r="J760" s="71">
        <v>3261.76</v>
      </c>
      <c r="K760" s="71">
        <v>0</v>
      </c>
      <c r="L760" s="71">
        <v>0</v>
      </c>
      <c r="M760" s="71">
        <v>3261.76</v>
      </c>
      <c r="N760" s="71">
        <v>-861.76</v>
      </c>
      <c r="O760" s="71">
        <v>-0.35906700000000003</v>
      </c>
      <c r="P760">
        <v>2025</v>
      </c>
    </row>
    <row r="761" spans="1:16" hidden="1" x14ac:dyDescent="0.25">
      <c r="A761" t="s">
        <v>418</v>
      </c>
      <c r="B761" t="s">
        <v>419</v>
      </c>
      <c r="C761" t="s">
        <v>118</v>
      </c>
      <c r="D761" t="s">
        <v>117</v>
      </c>
      <c r="E761" t="s">
        <v>120</v>
      </c>
      <c r="F761" s="62" t="str">
        <f t="shared" si="12"/>
        <v>TAG008794 FAU Master Account Set: Budget Pool - INTRA-Fund Transfers Out</v>
      </c>
      <c r="G761" s="71">
        <v>67.2</v>
      </c>
      <c r="H761" s="71">
        <v>0</v>
      </c>
      <c r="I761" s="71">
        <v>67.2</v>
      </c>
      <c r="J761" s="71">
        <v>91.32</v>
      </c>
      <c r="K761" s="71">
        <v>0</v>
      </c>
      <c r="L761" s="71">
        <v>0</v>
      </c>
      <c r="M761" s="71">
        <v>91.32</v>
      </c>
      <c r="N761" s="71">
        <v>-24.12</v>
      </c>
      <c r="O761" s="71">
        <v>-0.358929</v>
      </c>
      <c r="P761">
        <v>2025</v>
      </c>
    </row>
    <row r="762" spans="1:16" hidden="1" x14ac:dyDescent="0.25">
      <c r="A762" t="s">
        <v>418</v>
      </c>
      <c r="B762" t="s">
        <v>419</v>
      </c>
      <c r="C762" t="s">
        <v>118</v>
      </c>
      <c r="D762" t="s">
        <v>117</v>
      </c>
      <c r="E762" t="s">
        <v>116</v>
      </c>
      <c r="F762" s="62" t="str">
        <f t="shared" si="12"/>
        <v>TAG008794 FAU Master Account Set: Budget Pool - OPS</v>
      </c>
      <c r="G762" s="71">
        <v>0</v>
      </c>
      <c r="H762" s="71">
        <v>0</v>
      </c>
      <c r="I762" s="71">
        <v>0</v>
      </c>
      <c r="J762" s="71">
        <v>0</v>
      </c>
      <c r="K762" s="71">
        <v>0</v>
      </c>
      <c r="L762" s="71">
        <v>0</v>
      </c>
      <c r="M762" s="71">
        <v>0</v>
      </c>
      <c r="N762" s="71">
        <v>0</v>
      </c>
      <c r="O762" s="71">
        <v>0</v>
      </c>
      <c r="P762">
        <v>2025</v>
      </c>
    </row>
    <row r="763" spans="1:16" hidden="1" x14ac:dyDescent="0.25">
      <c r="A763" t="s">
        <v>420</v>
      </c>
      <c r="B763" t="s">
        <v>839</v>
      </c>
      <c r="C763" t="s">
        <v>118</v>
      </c>
      <c r="D763" t="s">
        <v>117</v>
      </c>
      <c r="E763" t="s">
        <v>121</v>
      </c>
      <c r="F763" s="62" t="str">
        <f t="shared" si="12"/>
        <v>TAG008795 FAU Master Account Set: Budget Pool - Expense</v>
      </c>
      <c r="G763" s="71">
        <v>9500</v>
      </c>
      <c r="H763" s="71">
        <v>0</v>
      </c>
      <c r="I763" s="71">
        <v>9500</v>
      </c>
      <c r="J763" s="71">
        <v>7664.08</v>
      </c>
      <c r="K763" s="71">
        <v>0</v>
      </c>
      <c r="L763" s="71">
        <v>0</v>
      </c>
      <c r="M763" s="71">
        <v>7664.08</v>
      </c>
      <c r="N763" s="71">
        <v>1835.92</v>
      </c>
      <c r="O763" s="71">
        <v>0.19325500000000001</v>
      </c>
      <c r="P763">
        <v>2025</v>
      </c>
    </row>
    <row r="764" spans="1:16" hidden="1" x14ac:dyDescent="0.25">
      <c r="A764" t="s">
        <v>420</v>
      </c>
      <c r="B764" t="s">
        <v>839</v>
      </c>
      <c r="C764" t="s">
        <v>118</v>
      </c>
      <c r="D764" t="s">
        <v>117</v>
      </c>
      <c r="E764" t="s">
        <v>120</v>
      </c>
      <c r="F764" s="62" t="str">
        <f t="shared" si="12"/>
        <v>TAG008795 FAU Master Account Set: Budget Pool - INTRA-Fund Transfers Out</v>
      </c>
      <c r="G764" s="71">
        <v>266</v>
      </c>
      <c r="H764" s="71">
        <v>0</v>
      </c>
      <c r="I764" s="71">
        <v>266</v>
      </c>
      <c r="J764" s="71">
        <v>214.58</v>
      </c>
      <c r="K764" s="71">
        <v>0</v>
      </c>
      <c r="L764" s="71">
        <v>0</v>
      </c>
      <c r="M764" s="71">
        <v>214.58</v>
      </c>
      <c r="N764" s="71">
        <v>51.42</v>
      </c>
      <c r="O764" s="71">
        <v>0.19330800000000001</v>
      </c>
      <c r="P764">
        <v>2025</v>
      </c>
    </row>
    <row r="765" spans="1:16" hidden="1" x14ac:dyDescent="0.25">
      <c r="A765" t="s">
        <v>422</v>
      </c>
      <c r="B765" t="s">
        <v>764</v>
      </c>
      <c r="C765" t="s">
        <v>118</v>
      </c>
      <c r="D765" t="s">
        <v>117</v>
      </c>
      <c r="E765" t="s">
        <v>121</v>
      </c>
      <c r="F765" s="62" t="str">
        <f t="shared" si="12"/>
        <v>TAG008803 FAU Master Account Set: Budget Pool - Expense</v>
      </c>
      <c r="G765" s="71">
        <v>3000</v>
      </c>
      <c r="H765" s="71">
        <v>0</v>
      </c>
      <c r="I765" s="71">
        <v>3000</v>
      </c>
      <c r="J765" s="71">
        <v>0</v>
      </c>
      <c r="K765" s="71">
        <v>0</v>
      </c>
      <c r="L765" s="71">
        <v>0</v>
      </c>
      <c r="M765" s="71">
        <v>0</v>
      </c>
      <c r="N765" s="71">
        <v>3000</v>
      </c>
      <c r="O765" s="71">
        <v>1</v>
      </c>
      <c r="P765">
        <v>2025</v>
      </c>
    </row>
    <row r="766" spans="1:16" hidden="1" x14ac:dyDescent="0.25">
      <c r="A766" t="s">
        <v>422</v>
      </c>
      <c r="B766" t="s">
        <v>764</v>
      </c>
      <c r="C766" t="s">
        <v>118</v>
      </c>
      <c r="D766" t="s">
        <v>117</v>
      </c>
      <c r="E766" t="s">
        <v>120</v>
      </c>
      <c r="F766" s="62" t="str">
        <f t="shared" si="12"/>
        <v>TAG008803 FAU Master Account Set: Budget Pool - INTRA-Fund Transfers Out</v>
      </c>
      <c r="G766" s="71">
        <v>84</v>
      </c>
      <c r="H766" s="71">
        <v>0</v>
      </c>
      <c r="I766" s="71">
        <v>84</v>
      </c>
      <c r="J766" s="71">
        <v>0</v>
      </c>
      <c r="K766" s="71">
        <v>0</v>
      </c>
      <c r="L766" s="71">
        <v>0</v>
      </c>
      <c r="M766" s="71">
        <v>0</v>
      </c>
      <c r="N766" s="71">
        <v>84</v>
      </c>
      <c r="O766" s="71">
        <v>1</v>
      </c>
      <c r="P766">
        <v>2025</v>
      </c>
    </row>
    <row r="767" spans="1:16" hidden="1" x14ac:dyDescent="0.25">
      <c r="A767" t="s">
        <v>422</v>
      </c>
      <c r="B767" t="s">
        <v>764</v>
      </c>
      <c r="C767" t="s">
        <v>118</v>
      </c>
      <c r="D767" t="s">
        <v>117</v>
      </c>
      <c r="E767" t="s">
        <v>802</v>
      </c>
      <c r="F767" s="62" t="str">
        <f t="shared" si="12"/>
        <v>TAG008803 FAU Master Account Set: Budget Pool - Revenue</v>
      </c>
      <c r="G767" s="71">
        <v>-5500</v>
      </c>
      <c r="H767" s="71">
        <v>0</v>
      </c>
      <c r="I767" s="71">
        <v>-5500</v>
      </c>
      <c r="J767" s="71">
        <v>0</v>
      </c>
      <c r="K767" s="71">
        <v>0</v>
      </c>
      <c r="L767" s="71">
        <v>0</v>
      </c>
      <c r="M767" s="71">
        <v>0</v>
      </c>
      <c r="N767" s="71">
        <v>-5500</v>
      </c>
      <c r="O767" s="71">
        <v>1</v>
      </c>
      <c r="P767">
        <v>2025</v>
      </c>
    </row>
    <row r="768" spans="1:16" hidden="1" x14ac:dyDescent="0.25">
      <c r="A768" t="s">
        <v>765</v>
      </c>
      <c r="B768" t="s">
        <v>766</v>
      </c>
      <c r="C768" t="s">
        <v>118</v>
      </c>
      <c r="D768" t="s">
        <v>117</v>
      </c>
      <c r="E768" t="s">
        <v>121</v>
      </c>
      <c r="F768" s="62" t="str">
        <f t="shared" si="12"/>
        <v>TAG009718 FAU Master Account Set: Budget Pool - Expense</v>
      </c>
      <c r="G768" s="71">
        <v>12000</v>
      </c>
      <c r="H768" s="71">
        <v>-9000</v>
      </c>
      <c r="I768" s="71">
        <v>3000</v>
      </c>
      <c r="J768" s="71">
        <v>0</v>
      </c>
      <c r="K768" s="71">
        <v>0</v>
      </c>
      <c r="L768" s="71">
        <v>0</v>
      </c>
      <c r="M768" s="71">
        <v>0</v>
      </c>
      <c r="N768" s="71">
        <v>3000</v>
      </c>
      <c r="O768" s="71">
        <v>1</v>
      </c>
      <c r="P768">
        <v>2025</v>
      </c>
    </row>
    <row r="769" spans="1:16" hidden="1" x14ac:dyDescent="0.25">
      <c r="A769" t="s">
        <v>765</v>
      </c>
      <c r="B769" t="s">
        <v>766</v>
      </c>
      <c r="C769" t="s">
        <v>118</v>
      </c>
      <c r="D769" t="s">
        <v>117</v>
      </c>
      <c r="E769" t="s">
        <v>120</v>
      </c>
      <c r="F769" s="62" t="str">
        <f t="shared" si="12"/>
        <v>TAG009718 FAU Master Account Set: Budget Pool - INTRA-Fund Transfers Out</v>
      </c>
      <c r="G769" s="71">
        <v>336</v>
      </c>
      <c r="H769" s="71">
        <v>-252</v>
      </c>
      <c r="I769" s="71">
        <v>84</v>
      </c>
      <c r="J769" s="71">
        <v>0</v>
      </c>
      <c r="K769" s="71">
        <v>0</v>
      </c>
      <c r="L769" s="71">
        <v>0</v>
      </c>
      <c r="M769" s="71">
        <v>0</v>
      </c>
      <c r="N769" s="71">
        <v>84</v>
      </c>
      <c r="O769" s="71">
        <v>1</v>
      </c>
      <c r="P769">
        <v>2025</v>
      </c>
    </row>
    <row r="770" spans="1:16" hidden="1" x14ac:dyDescent="0.25">
      <c r="A770" t="s">
        <v>807</v>
      </c>
      <c r="B770" t="s">
        <v>840</v>
      </c>
      <c r="C770" t="s">
        <v>118</v>
      </c>
      <c r="D770" t="s">
        <v>117</v>
      </c>
      <c r="E770" t="s">
        <v>121</v>
      </c>
      <c r="F770" s="62" t="str">
        <f t="shared" si="12"/>
        <v>TAG010682 FAU Master Account Set: Budget Pool - Expense</v>
      </c>
      <c r="G770" s="71">
        <v>10000</v>
      </c>
      <c r="H770" s="71">
        <v>0</v>
      </c>
      <c r="I770" s="71">
        <v>10000</v>
      </c>
      <c r="J770" s="71">
        <v>2630.67</v>
      </c>
      <c r="K770" s="71">
        <v>0</v>
      </c>
      <c r="L770" s="71">
        <v>0</v>
      </c>
      <c r="M770" s="71">
        <v>2630.67</v>
      </c>
      <c r="N770" s="71">
        <v>7369.33</v>
      </c>
      <c r="O770" s="71">
        <v>0.73693299999999995</v>
      </c>
      <c r="P770">
        <v>2025</v>
      </c>
    </row>
    <row r="771" spans="1:16" hidden="1" x14ac:dyDescent="0.25">
      <c r="A771" t="s">
        <v>807</v>
      </c>
      <c r="B771" t="s">
        <v>840</v>
      </c>
      <c r="C771" t="s">
        <v>118</v>
      </c>
      <c r="D771" t="s">
        <v>117</v>
      </c>
      <c r="E771" t="s">
        <v>120</v>
      </c>
      <c r="F771" s="62" t="str">
        <f t="shared" ref="F771:F834" si="13">_xlfn.CONCAT(A771," ",E771)</f>
        <v>TAG010682 FAU Master Account Set: Budget Pool - INTRA-Fund Transfers Out</v>
      </c>
      <c r="G771" s="71">
        <v>280</v>
      </c>
      <c r="H771" s="71">
        <v>0</v>
      </c>
      <c r="I771" s="71">
        <v>280</v>
      </c>
      <c r="J771" s="71">
        <v>73.650000000000006</v>
      </c>
      <c r="K771" s="71">
        <v>0</v>
      </c>
      <c r="L771" s="71">
        <v>0</v>
      </c>
      <c r="M771" s="71">
        <v>73.650000000000006</v>
      </c>
      <c r="N771" s="71">
        <v>206.35</v>
      </c>
      <c r="O771" s="71">
        <v>0.73696399999999995</v>
      </c>
      <c r="P771">
        <v>2025</v>
      </c>
    </row>
    <row r="772" spans="1:16" x14ac:dyDescent="0.25">
      <c r="A772" t="s">
        <v>25</v>
      </c>
      <c r="B772" t="s">
        <v>497</v>
      </c>
      <c r="C772" t="s">
        <v>118</v>
      </c>
      <c r="D772" t="s">
        <v>117</v>
      </c>
      <c r="E772" s="71" t="s">
        <v>121</v>
      </c>
      <c r="F772" s="62" t="str">
        <f t="shared" si="13"/>
        <v>TAG000493 FAU Master Account Set: Budget Pool - Expense</v>
      </c>
      <c r="G772" s="71">
        <v>11700</v>
      </c>
      <c r="H772" s="71">
        <v>99.95</v>
      </c>
      <c r="I772" s="71">
        <v>11799.95</v>
      </c>
      <c r="J772" s="71">
        <v>11472.91</v>
      </c>
      <c r="K772" s="71">
        <v>0</v>
      </c>
      <c r="L772" s="71">
        <v>0</v>
      </c>
      <c r="M772">
        <v>11472.91</v>
      </c>
      <c r="N772">
        <v>327.04000000000002</v>
      </c>
      <c r="O772">
        <v>2.7715E-2</v>
      </c>
      <c r="P772">
        <v>2026</v>
      </c>
    </row>
    <row r="773" spans="1:16" x14ac:dyDescent="0.25">
      <c r="A773" t="s">
        <v>25</v>
      </c>
      <c r="B773" t="s">
        <v>497</v>
      </c>
      <c r="C773" t="s">
        <v>118</v>
      </c>
      <c r="D773" t="s">
        <v>117</v>
      </c>
      <c r="E773" s="71" t="s">
        <v>120</v>
      </c>
      <c r="F773" s="62" t="str">
        <f t="shared" si="13"/>
        <v>TAG000493 FAU Master Account Set: Budget Pool - INTRA-Fund Transfers Out</v>
      </c>
      <c r="G773" s="71">
        <v>7917.49</v>
      </c>
      <c r="H773" s="71">
        <v>0</v>
      </c>
      <c r="I773" s="71">
        <v>7917.49</v>
      </c>
      <c r="J773" s="71">
        <v>7832.02</v>
      </c>
      <c r="K773" s="71">
        <v>0</v>
      </c>
      <c r="L773" s="71">
        <v>0</v>
      </c>
      <c r="M773">
        <v>7832.02</v>
      </c>
      <c r="N773">
        <v>85.47</v>
      </c>
      <c r="O773">
        <v>1.0795000000000001E-2</v>
      </c>
      <c r="P773">
        <v>2026</v>
      </c>
    </row>
    <row r="774" spans="1:16" x14ac:dyDescent="0.25">
      <c r="A774" t="s">
        <v>25</v>
      </c>
      <c r="B774" t="s">
        <v>497</v>
      </c>
      <c r="C774" t="s">
        <v>118</v>
      </c>
      <c r="D774" t="s">
        <v>117</v>
      </c>
      <c r="E774" s="71" t="s">
        <v>116</v>
      </c>
      <c r="F774" s="62" t="str">
        <f t="shared" si="13"/>
        <v>TAG000493 FAU Master Account Set: Budget Pool - OPS</v>
      </c>
      <c r="G774" s="71">
        <v>76608</v>
      </c>
      <c r="H774" s="71">
        <v>-3466.86</v>
      </c>
      <c r="I774" s="71">
        <v>73141.14</v>
      </c>
      <c r="J774" s="71">
        <v>70424.600000000006</v>
      </c>
      <c r="K774" s="71">
        <v>0</v>
      </c>
      <c r="L774" s="71">
        <v>0</v>
      </c>
      <c r="M774">
        <v>70424.600000000006</v>
      </c>
      <c r="N774">
        <v>2716.54</v>
      </c>
      <c r="O774">
        <v>3.7141E-2</v>
      </c>
      <c r="P774">
        <v>2026</v>
      </c>
    </row>
    <row r="775" spans="1:16" x14ac:dyDescent="0.25">
      <c r="A775" t="s">
        <v>25</v>
      </c>
      <c r="B775" t="s">
        <v>497</v>
      </c>
      <c r="C775" t="s">
        <v>118</v>
      </c>
      <c r="D775" t="s">
        <v>117</v>
      </c>
      <c r="E775" s="71" t="s">
        <v>125</v>
      </c>
      <c r="F775" s="62" t="str">
        <f t="shared" si="13"/>
        <v>TAG000493 FAU Master Account Set: Budget Pool - Salaries &amp; Benefits (AMP, SP, Faculty)</v>
      </c>
      <c r="G775" s="71">
        <v>158745.18</v>
      </c>
      <c r="H775" s="71">
        <v>3366.91</v>
      </c>
      <c r="I775" s="71">
        <v>162112.09</v>
      </c>
      <c r="J775" s="71">
        <v>162102.20000000001</v>
      </c>
      <c r="K775" s="71">
        <v>0</v>
      </c>
      <c r="L775" s="71">
        <v>0</v>
      </c>
      <c r="M775">
        <v>162102.20000000001</v>
      </c>
      <c r="N775">
        <v>9.89</v>
      </c>
      <c r="O775">
        <v>6.0999999999999999E-5</v>
      </c>
      <c r="P775">
        <v>2026</v>
      </c>
    </row>
    <row r="776" spans="1:16" x14ac:dyDescent="0.25">
      <c r="A776" t="s">
        <v>109</v>
      </c>
      <c r="B776" t="s">
        <v>496</v>
      </c>
      <c r="C776" t="s">
        <v>833</v>
      </c>
      <c r="D776" t="s">
        <v>117</v>
      </c>
      <c r="E776" s="71" t="s">
        <v>121</v>
      </c>
      <c r="F776" s="62" t="str">
        <f t="shared" si="13"/>
        <v>TAG001230 FAU Master Account Set: Budget Pool - Expense</v>
      </c>
      <c r="G776" s="71">
        <v>0</v>
      </c>
      <c r="H776" s="71">
        <v>0</v>
      </c>
      <c r="I776" s="71">
        <v>0</v>
      </c>
      <c r="J776" s="71">
        <v>0</v>
      </c>
      <c r="K776" s="71">
        <v>0</v>
      </c>
      <c r="L776" s="71">
        <v>0</v>
      </c>
      <c r="M776">
        <v>0</v>
      </c>
      <c r="N776">
        <v>0</v>
      </c>
      <c r="O776">
        <v>0</v>
      </c>
      <c r="P776">
        <v>2026</v>
      </c>
    </row>
    <row r="777" spans="1:16" x14ac:dyDescent="0.25">
      <c r="A777" t="s">
        <v>109</v>
      </c>
      <c r="B777" t="s">
        <v>496</v>
      </c>
      <c r="C777" t="s">
        <v>118</v>
      </c>
      <c r="D777" t="s">
        <v>117</v>
      </c>
      <c r="E777" s="71" t="s">
        <v>121</v>
      </c>
      <c r="F777" s="62" t="str">
        <f t="shared" si="13"/>
        <v>TAG001230 FAU Master Account Set: Budget Pool - Expense</v>
      </c>
      <c r="G777" s="71">
        <v>5000</v>
      </c>
      <c r="H777" s="71">
        <v>3500</v>
      </c>
      <c r="I777" s="71">
        <v>8500</v>
      </c>
      <c r="J777" s="71">
        <v>7040.6</v>
      </c>
      <c r="K777" s="71">
        <v>0</v>
      </c>
      <c r="L777" s="71">
        <v>0</v>
      </c>
      <c r="M777">
        <v>7040.6</v>
      </c>
      <c r="N777">
        <v>1459.4</v>
      </c>
      <c r="O777">
        <v>0.17169400000000001</v>
      </c>
      <c r="P777">
        <v>2026</v>
      </c>
    </row>
    <row r="778" spans="1:16" x14ac:dyDescent="0.25">
      <c r="A778" t="s">
        <v>109</v>
      </c>
      <c r="B778" t="s">
        <v>496</v>
      </c>
      <c r="C778" t="s">
        <v>118</v>
      </c>
      <c r="D778" t="s">
        <v>117</v>
      </c>
      <c r="E778" s="71" t="s">
        <v>801</v>
      </c>
      <c r="F778" s="62" t="str">
        <f t="shared" si="13"/>
        <v>TAG001230 FAU Master Account Set: Budget Pool - INTRA-Fund Transfers In</v>
      </c>
      <c r="G778" s="71">
        <v>-1000</v>
      </c>
      <c r="H778" s="71">
        <v>0</v>
      </c>
      <c r="I778" s="71">
        <v>-1000</v>
      </c>
      <c r="J778" s="71">
        <v>-10235</v>
      </c>
      <c r="K778" s="71">
        <v>0</v>
      </c>
      <c r="L778" s="71">
        <v>0</v>
      </c>
      <c r="M778">
        <v>-10235</v>
      </c>
      <c r="N778">
        <v>9235</v>
      </c>
      <c r="O778">
        <v>-9.2349999999999994</v>
      </c>
      <c r="P778">
        <v>2026</v>
      </c>
    </row>
    <row r="779" spans="1:16" x14ac:dyDescent="0.25">
      <c r="A779" t="s">
        <v>109</v>
      </c>
      <c r="B779" t="s">
        <v>496</v>
      </c>
      <c r="C779" t="s">
        <v>118</v>
      </c>
      <c r="D779" t="s">
        <v>117</v>
      </c>
      <c r="E779" s="71" t="s">
        <v>120</v>
      </c>
      <c r="F779" s="62" t="str">
        <f t="shared" si="13"/>
        <v>TAG001230 FAU Master Account Set: Budget Pool - INTRA-Fund Transfers Out</v>
      </c>
      <c r="G779" s="71">
        <v>140</v>
      </c>
      <c r="H779" s="71">
        <v>305.06</v>
      </c>
      <c r="I779" s="71">
        <v>445.06</v>
      </c>
      <c r="J779" s="71">
        <v>381.87</v>
      </c>
      <c r="K779" s="71">
        <v>0</v>
      </c>
      <c r="L779" s="71">
        <v>0</v>
      </c>
      <c r="M779">
        <v>381.87</v>
      </c>
      <c r="N779">
        <v>63.19</v>
      </c>
      <c r="O779">
        <v>0.141981</v>
      </c>
      <c r="P779">
        <v>2026</v>
      </c>
    </row>
    <row r="780" spans="1:16" x14ac:dyDescent="0.25">
      <c r="A780" t="s">
        <v>109</v>
      </c>
      <c r="B780" t="s">
        <v>496</v>
      </c>
      <c r="C780" t="s">
        <v>118</v>
      </c>
      <c r="D780" t="s">
        <v>117</v>
      </c>
      <c r="E780" s="71" t="s">
        <v>116</v>
      </c>
      <c r="F780" s="62" t="str">
        <f t="shared" si="13"/>
        <v>TAG001230 FAU Master Account Set: Budget Pool - OPS</v>
      </c>
      <c r="G780" s="71">
        <v>0</v>
      </c>
      <c r="H780" s="71">
        <v>7395</v>
      </c>
      <c r="I780" s="71">
        <v>7395</v>
      </c>
      <c r="J780" s="71">
        <v>6597.5</v>
      </c>
      <c r="K780" s="71">
        <v>0</v>
      </c>
      <c r="L780" s="71">
        <v>0</v>
      </c>
      <c r="M780">
        <v>6597.5</v>
      </c>
      <c r="N780">
        <v>797.5</v>
      </c>
      <c r="O780">
        <v>0.10784299999999999</v>
      </c>
      <c r="P780">
        <v>2026</v>
      </c>
    </row>
    <row r="781" spans="1:16" x14ac:dyDescent="0.25">
      <c r="A781" t="s">
        <v>110</v>
      </c>
      <c r="B781" t="s">
        <v>495</v>
      </c>
      <c r="C781" t="s">
        <v>118</v>
      </c>
      <c r="D781" t="s">
        <v>117</v>
      </c>
      <c r="E781" s="71" t="s">
        <v>121</v>
      </c>
      <c r="F781" s="62" t="str">
        <f t="shared" si="13"/>
        <v>TAG001231 FAU Master Account Set: Budget Pool - Expense</v>
      </c>
      <c r="G781" s="71">
        <v>100000</v>
      </c>
      <c r="H781" s="71">
        <v>0</v>
      </c>
      <c r="I781" s="71">
        <v>100000</v>
      </c>
      <c r="J781" s="71">
        <v>91005.47</v>
      </c>
      <c r="K781" s="71">
        <v>0</v>
      </c>
      <c r="L781" s="71">
        <v>0</v>
      </c>
      <c r="M781">
        <v>91005.47</v>
      </c>
      <c r="N781">
        <v>8994.5300000000007</v>
      </c>
      <c r="O781">
        <v>8.9944999999999997E-2</v>
      </c>
      <c r="P781">
        <v>2026</v>
      </c>
    </row>
    <row r="782" spans="1:16" x14ac:dyDescent="0.25">
      <c r="A782" t="s">
        <v>110</v>
      </c>
      <c r="B782" t="s">
        <v>495</v>
      </c>
      <c r="C782" t="s">
        <v>118</v>
      </c>
      <c r="D782" t="s">
        <v>117</v>
      </c>
      <c r="E782" s="71" t="s">
        <v>801</v>
      </c>
      <c r="F782" s="62" t="str">
        <f t="shared" si="13"/>
        <v>TAG001231 FAU Master Account Set: Budget Pool - INTRA-Fund Transfers In</v>
      </c>
      <c r="G782" s="71">
        <v>-44500</v>
      </c>
      <c r="H782" s="71">
        <v>0</v>
      </c>
      <c r="I782" s="71">
        <v>-44500</v>
      </c>
      <c r="J782" s="71">
        <v>-44500</v>
      </c>
      <c r="K782" s="71">
        <v>0</v>
      </c>
      <c r="L782" s="71">
        <v>0</v>
      </c>
      <c r="M782">
        <v>-44500</v>
      </c>
      <c r="N782">
        <v>0</v>
      </c>
      <c r="O782">
        <v>0</v>
      </c>
      <c r="P782">
        <v>2026</v>
      </c>
    </row>
    <row r="783" spans="1:16" x14ac:dyDescent="0.25">
      <c r="A783" t="s">
        <v>110</v>
      </c>
      <c r="B783" t="s">
        <v>495</v>
      </c>
      <c r="C783" t="s">
        <v>118</v>
      </c>
      <c r="D783" t="s">
        <v>117</v>
      </c>
      <c r="E783" s="71" t="s">
        <v>120</v>
      </c>
      <c r="F783" s="62" t="str">
        <f t="shared" si="13"/>
        <v>TAG001231 FAU Master Account Set: Budget Pool - INTRA-Fund Transfers Out</v>
      </c>
      <c r="G783" s="71">
        <v>2800</v>
      </c>
      <c r="H783" s="71">
        <v>0</v>
      </c>
      <c r="I783" s="71">
        <v>2800</v>
      </c>
      <c r="J783" s="71">
        <v>2548.15</v>
      </c>
      <c r="K783" s="71">
        <v>0</v>
      </c>
      <c r="L783" s="71">
        <v>0</v>
      </c>
      <c r="M783">
        <v>2548.15</v>
      </c>
      <c r="N783">
        <v>251.85</v>
      </c>
      <c r="O783">
        <v>8.9945999999999998E-2</v>
      </c>
      <c r="P783">
        <v>2026</v>
      </c>
    </row>
    <row r="784" spans="1:16" x14ac:dyDescent="0.25">
      <c r="A784" t="s">
        <v>111</v>
      </c>
      <c r="B784" t="s">
        <v>112</v>
      </c>
      <c r="C784" t="s">
        <v>118</v>
      </c>
      <c r="D784" t="s">
        <v>117</v>
      </c>
      <c r="E784" s="71" t="s">
        <v>121</v>
      </c>
      <c r="F784" s="62" t="str">
        <f t="shared" si="13"/>
        <v>TAG001284 FAU Master Account Set: Budget Pool - Expense</v>
      </c>
      <c r="G784" s="71">
        <v>200000</v>
      </c>
      <c r="H784" s="71">
        <v>-68522</v>
      </c>
      <c r="I784" s="71">
        <v>131478</v>
      </c>
      <c r="J784" s="71">
        <v>0</v>
      </c>
      <c r="K784" s="71">
        <v>0</v>
      </c>
      <c r="L784" s="71">
        <v>0</v>
      </c>
      <c r="M784">
        <v>0</v>
      </c>
      <c r="N784">
        <v>131478</v>
      </c>
      <c r="O784">
        <v>1</v>
      </c>
      <c r="P784">
        <v>2026</v>
      </c>
    </row>
    <row r="785" spans="1:16" x14ac:dyDescent="0.25">
      <c r="A785" t="s">
        <v>111</v>
      </c>
      <c r="B785" t="s">
        <v>112</v>
      </c>
      <c r="C785" t="s">
        <v>118</v>
      </c>
      <c r="D785" t="s">
        <v>117</v>
      </c>
      <c r="E785" s="71" t="s">
        <v>801</v>
      </c>
      <c r="F785" s="62" t="str">
        <f t="shared" si="13"/>
        <v>TAG001284 FAU Master Account Set: Budget Pool - INTRA-Fund Transfers In</v>
      </c>
      <c r="G785" s="71">
        <v>-30000</v>
      </c>
      <c r="H785" s="71">
        <v>0</v>
      </c>
      <c r="I785" s="71">
        <v>-30000</v>
      </c>
      <c r="J785" s="71">
        <v>-30000</v>
      </c>
      <c r="K785" s="71">
        <v>0</v>
      </c>
      <c r="L785" s="71">
        <v>0</v>
      </c>
      <c r="M785">
        <v>-30000</v>
      </c>
      <c r="N785">
        <v>0</v>
      </c>
      <c r="O785">
        <v>0</v>
      </c>
      <c r="P785">
        <v>2026</v>
      </c>
    </row>
    <row r="786" spans="1:16" x14ac:dyDescent="0.25">
      <c r="A786" t="s">
        <v>111</v>
      </c>
      <c r="B786" t="s">
        <v>112</v>
      </c>
      <c r="C786" t="s">
        <v>118</v>
      </c>
      <c r="D786" t="s">
        <v>117</v>
      </c>
      <c r="E786" s="71" t="s">
        <v>120</v>
      </c>
      <c r="F786" s="62" t="str">
        <f t="shared" si="13"/>
        <v>TAG001284 FAU Master Account Set: Budget Pool - INTRA-Fund Transfers Out</v>
      </c>
      <c r="G786" s="71">
        <v>5600</v>
      </c>
      <c r="H786" s="71">
        <v>-1918.62</v>
      </c>
      <c r="I786" s="71">
        <v>3681.38</v>
      </c>
      <c r="J786" s="71">
        <v>0</v>
      </c>
      <c r="K786" s="71">
        <v>0</v>
      </c>
      <c r="L786" s="71">
        <v>0</v>
      </c>
      <c r="M786">
        <v>0</v>
      </c>
      <c r="N786">
        <v>3681.38</v>
      </c>
      <c r="O786">
        <v>1</v>
      </c>
      <c r="P786">
        <v>2026</v>
      </c>
    </row>
    <row r="787" spans="1:16" x14ac:dyDescent="0.25">
      <c r="A787" t="s">
        <v>99</v>
      </c>
      <c r="B787" t="s">
        <v>440</v>
      </c>
      <c r="C787" t="s">
        <v>118</v>
      </c>
      <c r="D787" t="s">
        <v>117</v>
      </c>
      <c r="E787" s="71" t="s">
        <v>121</v>
      </c>
      <c r="F787" s="62" t="str">
        <f t="shared" si="13"/>
        <v>TAG001285 FAU Master Account Set: Budget Pool - Expense</v>
      </c>
      <c r="G787" s="71">
        <v>5000</v>
      </c>
      <c r="H787" s="71">
        <v>0</v>
      </c>
      <c r="I787" s="71">
        <v>5000</v>
      </c>
      <c r="J787" s="71">
        <v>95.3</v>
      </c>
      <c r="K787" s="71">
        <v>0</v>
      </c>
      <c r="L787" s="71">
        <v>0</v>
      </c>
      <c r="M787">
        <v>95.3</v>
      </c>
      <c r="N787">
        <v>4904.7</v>
      </c>
      <c r="O787">
        <v>0.98094000000000003</v>
      </c>
      <c r="P787">
        <v>2026</v>
      </c>
    </row>
    <row r="788" spans="1:16" x14ac:dyDescent="0.25">
      <c r="A788" t="s">
        <v>99</v>
      </c>
      <c r="B788" t="s">
        <v>440</v>
      </c>
      <c r="C788" t="s">
        <v>118</v>
      </c>
      <c r="D788" t="s">
        <v>117</v>
      </c>
      <c r="E788" s="71" t="s">
        <v>120</v>
      </c>
      <c r="F788" s="62" t="str">
        <f t="shared" si="13"/>
        <v>TAG001285 FAU Master Account Set: Budget Pool - INTRA-Fund Transfers Out</v>
      </c>
      <c r="G788" s="71">
        <v>408.8</v>
      </c>
      <c r="H788" s="71">
        <v>0</v>
      </c>
      <c r="I788" s="71">
        <v>408.8</v>
      </c>
      <c r="J788" s="71">
        <v>23.25</v>
      </c>
      <c r="K788" s="71">
        <v>0</v>
      </c>
      <c r="L788" s="71">
        <v>0</v>
      </c>
      <c r="M788">
        <v>23.25</v>
      </c>
      <c r="N788">
        <v>385.55</v>
      </c>
      <c r="O788">
        <v>0.94312600000000002</v>
      </c>
      <c r="P788">
        <v>2026</v>
      </c>
    </row>
    <row r="789" spans="1:16" x14ac:dyDescent="0.25">
      <c r="A789" t="s">
        <v>99</v>
      </c>
      <c r="B789" t="s">
        <v>440</v>
      </c>
      <c r="C789" t="s">
        <v>118</v>
      </c>
      <c r="D789" t="s">
        <v>117</v>
      </c>
      <c r="E789" s="71" t="s">
        <v>116</v>
      </c>
      <c r="F789" s="62" t="str">
        <f t="shared" si="13"/>
        <v>TAG001285 FAU Master Account Set: Budget Pool - OPS</v>
      </c>
      <c r="G789" s="71">
        <v>9600</v>
      </c>
      <c r="H789" s="71">
        <v>0</v>
      </c>
      <c r="I789" s="71">
        <v>9600</v>
      </c>
      <c r="J789" s="71">
        <v>735</v>
      </c>
      <c r="K789" s="71">
        <v>0</v>
      </c>
      <c r="L789" s="71">
        <v>0</v>
      </c>
      <c r="M789">
        <v>735</v>
      </c>
      <c r="N789">
        <v>8865</v>
      </c>
      <c r="O789">
        <v>0.92343799999999998</v>
      </c>
      <c r="P789">
        <v>2026</v>
      </c>
    </row>
    <row r="790" spans="1:16" x14ac:dyDescent="0.25">
      <c r="A790" t="s">
        <v>99</v>
      </c>
      <c r="B790" t="s">
        <v>440</v>
      </c>
      <c r="C790" t="s">
        <v>118</v>
      </c>
      <c r="D790" t="s">
        <v>117</v>
      </c>
      <c r="E790" s="71" t="s">
        <v>802</v>
      </c>
      <c r="F790" s="62" t="str">
        <f t="shared" si="13"/>
        <v>TAG001285 FAU Master Account Set: Budget Pool - Revenue</v>
      </c>
      <c r="G790" s="71">
        <v>-15000</v>
      </c>
      <c r="H790" s="71">
        <v>0</v>
      </c>
      <c r="I790" s="71">
        <v>-15000</v>
      </c>
      <c r="J790" s="71">
        <v>-5916</v>
      </c>
      <c r="K790" s="71">
        <v>0</v>
      </c>
      <c r="L790" s="71">
        <v>0</v>
      </c>
      <c r="M790">
        <v>-5916</v>
      </c>
      <c r="N790">
        <v>-9084</v>
      </c>
      <c r="O790">
        <v>0.60560000000000003</v>
      </c>
      <c r="P790">
        <v>2026</v>
      </c>
    </row>
    <row r="791" spans="1:16" x14ac:dyDescent="0.25">
      <c r="A791" t="s">
        <v>100</v>
      </c>
      <c r="B791" t="s">
        <v>494</v>
      </c>
      <c r="C791" t="s">
        <v>118</v>
      </c>
      <c r="D791" t="s">
        <v>117</v>
      </c>
      <c r="E791" s="71" t="s">
        <v>121</v>
      </c>
      <c r="F791" s="62" t="str">
        <f t="shared" si="13"/>
        <v>TAG001286 FAU Master Account Set: Budget Pool - Expense</v>
      </c>
      <c r="G791" s="71">
        <v>10000</v>
      </c>
      <c r="H791" s="71">
        <v>0</v>
      </c>
      <c r="I791" s="71">
        <v>10000</v>
      </c>
      <c r="J791" s="71">
        <v>495</v>
      </c>
      <c r="K791" s="71">
        <v>0</v>
      </c>
      <c r="L791" s="71">
        <v>0</v>
      </c>
      <c r="M791">
        <v>495</v>
      </c>
      <c r="N791">
        <v>9505</v>
      </c>
      <c r="O791">
        <v>0.95050000000000001</v>
      </c>
      <c r="P791">
        <v>2026</v>
      </c>
    </row>
    <row r="792" spans="1:16" x14ac:dyDescent="0.25">
      <c r="A792" t="s">
        <v>100</v>
      </c>
      <c r="B792" t="s">
        <v>494</v>
      </c>
      <c r="C792" t="s">
        <v>118</v>
      </c>
      <c r="D792" t="s">
        <v>117</v>
      </c>
      <c r="E792" s="71" t="s">
        <v>856</v>
      </c>
      <c r="F792" s="62" t="str">
        <f t="shared" si="13"/>
        <v>TAG001286 FAU Master Account Set: Budget Pool - INTER-Fund Transfer In</v>
      </c>
      <c r="G792" s="71">
        <v>0</v>
      </c>
      <c r="H792" s="71">
        <v>0</v>
      </c>
      <c r="I792" s="71">
        <v>0</v>
      </c>
      <c r="J792" s="71">
        <v>-1000</v>
      </c>
      <c r="K792" s="71">
        <v>0</v>
      </c>
      <c r="L792" s="71">
        <v>0</v>
      </c>
      <c r="M792">
        <v>-1000</v>
      </c>
      <c r="N792">
        <v>1000</v>
      </c>
      <c r="O792">
        <v>0</v>
      </c>
      <c r="P792">
        <v>2026</v>
      </c>
    </row>
    <row r="793" spans="1:16" x14ac:dyDescent="0.25">
      <c r="A793" t="s">
        <v>100</v>
      </c>
      <c r="B793" t="s">
        <v>494</v>
      </c>
      <c r="C793" t="s">
        <v>118</v>
      </c>
      <c r="D793" t="s">
        <v>117</v>
      </c>
      <c r="E793" s="71" t="s">
        <v>120</v>
      </c>
      <c r="F793" s="62" t="str">
        <f t="shared" si="13"/>
        <v>TAG001286 FAU Master Account Set: Budget Pool - INTRA-Fund Transfers Out</v>
      </c>
      <c r="G793" s="71">
        <v>280</v>
      </c>
      <c r="H793" s="71">
        <v>0</v>
      </c>
      <c r="I793" s="71">
        <v>280</v>
      </c>
      <c r="J793" s="71">
        <v>13.86</v>
      </c>
      <c r="K793" s="71">
        <v>0</v>
      </c>
      <c r="L793" s="71">
        <v>0</v>
      </c>
      <c r="M793">
        <v>13.86</v>
      </c>
      <c r="N793">
        <v>266.14</v>
      </c>
      <c r="O793">
        <v>0.95050000000000001</v>
      </c>
      <c r="P793">
        <v>2026</v>
      </c>
    </row>
    <row r="794" spans="1:16" x14ac:dyDescent="0.25">
      <c r="A794" t="s">
        <v>100</v>
      </c>
      <c r="B794" t="s">
        <v>494</v>
      </c>
      <c r="C794" t="s">
        <v>118</v>
      </c>
      <c r="D794" t="s">
        <v>117</v>
      </c>
      <c r="E794" s="71" t="s">
        <v>802</v>
      </c>
      <c r="F794" s="62" t="str">
        <f t="shared" si="13"/>
        <v>TAG001286 FAU Master Account Set: Budget Pool - Revenue</v>
      </c>
      <c r="G794" s="71">
        <v>-10000</v>
      </c>
      <c r="H794" s="71">
        <v>0</v>
      </c>
      <c r="I794" s="71">
        <v>-10000</v>
      </c>
      <c r="J794" s="71">
        <v>-1000</v>
      </c>
      <c r="K794" s="71">
        <v>0</v>
      </c>
      <c r="L794" s="71">
        <v>0</v>
      </c>
      <c r="M794">
        <v>-1000</v>
      </c>
      <c r="N794">
        <v>-9000</v>
      </c>
      <c r="O794">
        <v>0.9</v>
      </c>
      <c r="P794">
        <v>2026</v>
      </c>
    </row>
    <row r="795" spans="1:16" x14ac:dyDescent="0.25">
      <c r="A795" t="s">
        <v>102</v>
      </c>
      <c r="B795" t="s">
        <v>493</v>
      </c>
      <c r="C795" t="s">
        <v>118</v>
      </c>
      <c r="D795" t="s">
        <v>117</v>
      </c>
      <c r="E795" s="71" t="s">
        <v>121</v>
      </c>
      <c r="F795" s="62" t="str">
        <f t="shared" si="13"/>
        <v>TAG001288 FAU Master Account Set: Budget Pool - Expense</v>
      </c>
      <c r="G795" s="71">
        <v>10000</v>
      </c>
      <c r="H795" s="71">
        <v>0</v>
      </c>
      <c r="I795" s="71">
        <v>10000</v>
      </c>
      <c r="J795" s="71">
        <v>4555.49</v>
      </c>
      <c r="K795" s="71">
        <v>0</v>
      </c>
      <c r="L795" s="71">
        <v>0</v>
      </c>
      <c r="M795">
        <v>4555.49</v>
      </c>
      <c r="N795">
        <v>5444.51</v>
      </c>
      <c r="O795">
        <v>0.54445100000000002</v>
      </c>
      <c r="P795">
        <v>2026</v>
      </c>
    </row>
    <row r="796" spans="1:16" x14ac:dyDescent="0.25">
      <c r="A796" t="s">
        <v>102</v>
      </c>
      <c r="B796" t="s">
        <v>493</v>
      </c>
      <c r="C796" t="s">
        <v>118</v>
      </c>
      <c r="D796" t="s">
        <v>117</v>
      </c>
      <c r="E796" s="71" t="s">
        <v>120</v>
      </c>
      <c r="F796" s="62" t="str">
        <f t="shared" si="13"/>
        <v>TAG001288 FAU Master Account Set: Budget Pool - INTRA-Fund Transfers Out</v>
      </c>
      <c r="G796" s="71">
        <v>280</v>
      </c>
      <c r="H796" s="71">
        <v>0</v>
      </c>
      <c r="I796" s="71">
        <v>280</v>
      </c>
      <c r="J796" s="71">
        <v>127.55</v>
      </c>
      <c r="K796" s="71">
        <v>0</v>
      </c>
      <c r="L796" s="71">
        <v>0</v>
      </c>
      <c r="M796">
        <v>127.55</v>
      </c>
      <c r="N796">
        <v>152.44999999999999</v>
      </c>
      <c r="O796">
        <v>0.54446399999999995</v>
      </c>
      <c r="P796">
        <v>2026</v>
      </c>
    </row>
    <row r="797" spans="1:16" x14ac:dyDescent="0.25">
      <c r="A797" t="s">
        <v>102</v>
      </c>
      <c r="B797" t="s">
        <v>493</v>
      </c>
      <c r="C797" t="s">
        <v>118</v>
      </c>
      <c r="D797" t="s">
        <v>117</v>
      </c>
      <c r="E797" s="71" t="s">
        <v>802</v>
      </c>
      <c r="F797" s="62" t="str">
        <f t="shared" si="13"/>
        <v>TAG001288 FAU Master Account Set: Budget Pool - Revenue</v>
      </c>
      <c r="G797" s="71">
        <v>-2000</v>
      </c>
      <c r="H797" s="71">
        <v>0</v>
      </c>
      <c r="I797" s="71">
        <v>-2000</v>
      </c>
      <c r="J797" s="71">
        <v>0</v>
      </c>
      <c r="K797" s="71">
        <v>0</v>
      </c>
      <c r="L797" s="71">
        <v>0</v>
      </c>
      <c r="M797">
        <v>0</v>
      </c>
      <c r="N797">
        <v>-2000</v>
      </c>
      <c r="O797">
        <v>1</v>
      </c>
      <c r="P797">
        <v>2026</v>
      </c>
    </row>
    <row r="798" spans="1:16" x14ac:dyDescent="0.25">
      <c r="A798" t="s">
        <v>103</v>
      </c>
      <c r="B798" t="s">
        <v>446</v>
      </c>
      <c r="C798" t="s">
        <v>118</v>
      </c>
      <c r="D798" t="s">
        <v>117</v>
      </c>
      <c r="E798" s="71" t="s">
        <v>121</v>
      </c>
      <c r="F798" s="62" t="str">
        <f t="shared" si="13"/>
        <v>TAG001289 FAU Master Account Set: Budget Pool - Expense</v>
      </c>
      <c r="G798" s="71">
        <v>1883</v>
      </c>
      <c r="H798" s="71">
        <v>0</v>
      </c>
      <c r="I798" s="71">
        <v>1883</v>
      </c>
      <c r="J798" s="71">
        <v>184.15</v>
      </c>
      <c r="K798" s="71">
        <v>0</v>
      </c>
      <c r="L798" s="71">
        <v>0</v>
      </c>
      <c r="M798">
        <v>184.15</v>
      </c>
      <c r="N798">
        <v>1698.85</v>
      </c>
      <c r="O798">
        <v>0.90220400000000001</v>
      </c>
      <c r="P798">
        <v>2026</v>
      </c>
    </row>
    <row r="799" spans="1:16" x14ac:dyDescent="0.25">
      <c r="A799" t="s">
        <v>103</v>
      </c>
      <c r="B799" t="s">
        <v>446</v>
      </c>
      <c r="C799" t="s">
        <v>118</v>
      </c>
      <c r="D799" t="s">
        <v>117</v>
      </c>
      <c r="E799" s="71" t="s">
        <v>120</v>
      </c>
      <c r="F799" s="62" t="str">
        <f t="shared" si="13"/>
        <v>TAG001289 FAU Master Account Set: Budget Pool - INTRA-Fund Transfers Out</v>
      </c>
      <c r="G799" s="71">
        <v>52.72</v>
      </c>
      <c r="H799" s="71">
        <v>0</v>
      </c>
      <c r="I799" s="71">
        <v>52.72</v>
      </c>
      <c r="J799" s="71">
        <v>5.15</v>
      </c>
      <c r="K799" s="71">
        <v>0</v>
      </c>
      <c r="L799" s="71">
        <v>0</v>
      </c>
      <c r="M799">
        <v>5.15</v>
      </c>
      <c r="N799">
        <v>47.57</v>
      </c>
      <c r="O799">
        <v>0.90232199999999996</v>
      </c>
      <c r="P799">
        <v>2026</v>
      </c>
    </row>
    <row r="800" spans="1:16" x14ac:dyDescent="0.25">
      <c r="A800" t="s">
        <v>103</v>
      </c>
      <c r="B800" t="s">
        <v>446</v>
      </c>
      <c r="C800" t="s">
        <v>118</v>
      </c>
      <c r="D800" t="s">
        <v>117</v>
      </c>
      <c r="E800" s="71" t="s">
        <v>802</v>
      </c>
      <c r="F800" s="62" t="str">
        <f t="shared" si="13"/>
        <v>TAG001289 FAU Master Account Set: Budget Pool - Revenue</v>
      </c>
      <c r="G800" s="71">
        <v>-2000</v>
      </c>
      <c r="H800" s="71">
        <v>0</v>
      </c>
      <c r="I800" s="71">
        <v>-2000</v>
      </c>
      <c r="J800" s="71">
        <v>-2975</v>
      </c>
      <c r="K800" s="71">
        <v>0</v>
      </c>
      <c r="L800" s="71">
        <v>0</v>
      </c>
      <c r="M800">
        <v>-2975</v>
      </c>
      <c r="N800">
        <v>975</v>
      </c>
      <c r="O800">
        <v>-0.48749999999999999</v>
      </c>
      <c r="P800">
        <v>2026</v>
      </c>
    </row>
    <row r="801" spans="1:16" x14ac:dyDescent="0.25">
      <c r="A801" t="s">
        <v>104</v>
      </c>
      <c r="B801" t="s">
        <v>492</v>
      </c>
      <c r="C801" t="s">
        <v>118</v>
      </c>
      <c r="D801" t="s">
        <v>117</v>
      </c>
      <c r="E801" s="71" t="s">
        <v>121</v>
      </c>
      <c r="F801" s="62" t="str">
        <f t="shared" si="13"/>
        <v>TAG001290 FAU Master Account Set: Budget Pool - Expense</v>
      </c>
      <c r="G801" s="71">
        <v>2300</v>
      </c>
      <c r="H801" s="71">
        <v>0</v>
      </c>
      <c r="I801" s="71">
        <v>2300</v>
      </c>
      <c r="J801" s="71">
        <v>0</v>
      </c>
      <c r="K801" s="71">
        <v>0</v>
      </c>
      <c r="L801" s="71">
        <v>0</v>
      </c>
      <c r="M801">
        <v>0</v>
      </c>
      <c r="N801">
        <v>2300</v>
      </c>
      <c r="O801">
        <v>1</v>
      </c>
      <c r="P801">
        <v>2026</v>
      </c>
    </row>
    <row r="802" spans="1:16" x14ac:dyDescent="0.25">
      <c r="A802" t="s">
        <v>104</v>
      </c>
      <c r="B802" t="s">
        <v>492</v>
      </c>
      <c r="C802" t="s">
        <v>118</v>
      </c>
      <c r="D802" t="s">
        <v>117</v>
      </c>
      <c r="E802" s="71" t="s">
        <v>120</v>
      </c>
      <c r="F802" s="62" t="str">
        <f t="shared" si="13"/>
        <v>TAG001290 FAU Master Account Set: Budget Pool - INTRA-Fund Transfers Out</v>
      </c>
      <c r="G802" s="71">
        <v>64.400000000000006</v>
      </c>
      <c r="H802" s="71">
        <v>0</v>
      </c>
      <c r="I802" s="71">
        <v>64.400000000000006</v>
      </c>
      <c r="J802" s="71">
        <v>0</v>
      </c>
      <c r="K802" s="71">
        <v>0</v>
      </c>
      <c r="L802" s="71">
        <v>0</v>
      </c>
      <c r="M802">
        <v>0</v>
      </c>
      <c r="N802">
        <v>64.400000000000006</v>
      </c>
      <c r="O802">
        <v>1</v>
      </c>
      <c r="P802">
        <v>2026</v>
      </c>
    </row>
    <row r="803" spans="1:16" x14ac:dyDescent="0.25">
      <c r="A803" t="s">
        <v>104</v>
      </c>
      <c r="B803" t="s">
        <v>492</v>
      </c>
      <c r="C803" t="s">
        <v>118</v>
      </c>
      <c r="D803" t="s">
        <v>117</v>
      </c>
      <c r="E803" s="71" t="s">
        <v>802</v>
      </c>
      <c r="F803" s="62" t="str">
        <f t="shared" si="13"/>
        <v>TAG001290 FAU Master Account Set: Budget Pool - Revenue</v>
      </c>
      <c r="G803" s="71">
        <v>-2000</v>
      </c>
      <c r="H803" s="71">
        <v>0</v>
      </c>
      <c r="I803" s="71">
        <v>-2000</v>
      </c>
      <c r="J803" s="71">
        <v>0</v>
      </c>
      <c r="K803" s="71">
        <v>0</v>
      </c>
      <c r="L803" s="71">
        <v>0</v>
      </c>
      <c r="M803">
        <v>0</v>
      </c>
      <c r="N803">
        <v>-2000</v>
      </c>
      <c r="O803">
        <v>1</v>
      </c>
      <c r="P803">
        <v>2026</v>
      </c>
    </row>
    <row r="804" spans="1:16" x14ac:dyDescent="0.25">
      <c r="A804" t="s">
        <v>105</v>
      </c>
      <c r="B804" t="s">
        <v>491</v>
      </c>
      <c r="C804" t="s">
        <v>118</v>
      </c>
      <c r="D804" t="s">
        <v>117</v>
      </c>
      <c r="E804" s="71" t="s">
        <v>121</v>
      </c>
      <c r="F804" s="62" t="str">
        <f t="shared" si="13"/>
        <v>TAG001291 FAU Master Account Set: Budget Pool - Expense</v>
      </c>
      <c r="G804" s="71">
        <v>340467</v>
      </c>
      <c r="H804" s="71">
        <v>-10895</v>
      </c>
      <c r="I804" s="71">
        <v>329572</v>
      </c>
      <c r="J804" s="71">
        <v>212060.68</v>
      </c>
      <c r="K804" s="71">
        <v>0</v>
      </c>
      <c r="L804" s="71">
        <v>0</v>
      </c>
      <c r="M804">
        <v>212060.68</v>
      </c>
      <c r="N804">
        <v>117511.32</v>
      </c>
      <c r="O804">
        <v>0.35655700000000001</v>
      </c>
      <c r="P804">
        <v>2026</v>
      </c>
    </row>
    <row r="805" spans="1:16" x14ac:dyDescent="0.25">
      <c r="A805" t="s">
        <v>105</v>
      </c>
      <c r="B805" t="s">
        <v>491</v>
      </c>
      <c r="C805" t="s">
        <v>118</v>
      </c>
      <c r="D805" t="s">
        <v>117</v>
      </c>
      <c r="E805" s="71" t="s">
        <v>801</v>
      </c>
      <c r="F805" s="62" t="str">
        <f t="shared" si="13"/>
        <v>TAG001291 FAU Master Account Set: Budget Pool - INTRA-Fund Transfers In</v>
      </c>
      <c r="G805" s="71">
        <v>0</v>
      </c>
      <c r="H805" s="71">
        <v>0</v>
      </c>
      <c r="I805" s="71">
        <v>0</v>
      </c>
      <c r="J805" s="71">
        <v>-354690.31</v>
      </c>
      <c r="K805" s="71">
        <v>0</v>
      </c>
      <c r="L805" s="71">
        <v>0</v>
      </c>
      <c r="M805">
        <v>-354690.31</v>
      </c>
      <c r="N805">
        <v>354690.31</v>
      </c>
      <c r="O805">
        <v>0</v>
      </c>
      <c r="P805">
        <v>2026</v>
      </c>
    </row>
    <row r="806" spans="1:16" x14ac:dyDescent="0.25">
      <c r="A806" t="s">
        <v>105</v>
      </c>
      <c r="B806" t="s">
        <v>491</v>
      </c>
      <c r="C806" t="s">
        <v>118</v>
      </c>
      <c r="D806" t="s">
        <v>117</v>
      </c>
      <c r="E806" s="71" t="s">
        <v>120</v>
      </c>
      <c r="F806" s="62" t="str">
        <f t="shared" si="13"/>
        <v>TAG001291 FAU Master Account Set: Budget Pool - INTRA-Fund Transfers Out</v>
      </c>
      <c r="G806" s="71">
        <v>9533.08</v>
      </c>
      <c r="H806" s="71">
        <v>-305.06</v>
      </c>
      <c r="I806" s="71">
        <v>9228.02</v>
      </c>
      <c r="J806" s="71">
        <v>5937.7</v>
      </c>
      <c r="K806" s="71">
        <v>0</v>
      </c>
      <c r="L806" s="71">
        <v>0</v>
      </c>
      <c r="M806">
        <v>5937.7</v>
      </c>
      <c r="N806">
        <v>3290.32</v>
      </c>
      <c r="O806">
        <v>0.35655700000000001</v>
      </c>
      <c r="P806">
        <v>2026</v>
      </c>
    </row>
    <row r="807" spans="1:16" x14ac:dyDescent="0.25">
      <c r="A807" t="s">
        <v>105</v>
      </c>
      <c r="B807" t="s">
        <v>491</v>
      </c>
      <c r="C807" t="s">
        <v>118</v>
      </c>
      <c r="D807" t="s">
        <v>117</v>
      </c>
      <c r="E807" s="71" t="s">
        <v>125</v>
      </c>
      <c r="F807" s="62" t="str">
        <f t="shared" si="13"/>
        <v>TAG001291 FAU Master Account Set: Budget Pool - Salaries &amp; Benefits (AMP, SP, Faculty)</v>
      </c>
      <c r="G807" s="71">
        <v>0</v>
      </c>
      <c r="H807" s="71">
        <v>0</v>
      </c>
      <c r="I807" s="71">
        <v>0</v>
      </c>
      <c r="J807" s="71">
        <v>0</v>
      </c>
      <c r="K807" s="71">
        <v>0</v>
      </c>
      <c r="L807" s="71">
        <v>0</v>
      </c>
      <c r="M807">
        <v>0</v>
      </c>
      <c r="N807">
        <v>0</v>
      </c>
      <c r="O807">
        <v>0</v>
      </c>
      <c r="P807">
        <v>2026</v>
      </c>
    </row>
    <row r="808" spans="1:16" x14ac:dyDescent="0.25">
      <c r="A808" t="s">
        <v>106</v>
      </c>
      <c r="B808" t="s">
        <v>490</v>
      </c>
      <c r="C808" t="s">
        <v>118</v>
      </c>
      <c r="D808" t="s">
        <v>117</v>
      </c>
      <c r="E808" s="71" t="s">
        <v>121</v>
      </c>
      <c r="F808" s="62" t="str">
        <f t="shared" si="13"/>
        <v>TAG001292 FAU Master Account Set: Budget Pool - Expense</v>
      </c>
      <c r="G808" s="71">
        <v>1600</v>
      </c>
      <c r="H808" s="71">
        <v>0</v>
      </c>
      <c r="I808" s="71">
        <v>1600</v>
      </c>
      <c r="J808" s="71">
        <v>-501.35</v>
      </c>
      <c r="K808" s="71">
        <v>0</v>
      </c>
      <c r="L808" s="71">
        <v>0</v>
      </c>
      <c r="M808">
        <v>-501.35</v>
      </c>
      <c r="N808">
        <v>2101.35</v>
      </c>
      <c r="O808">
        <v>1.3133440000000001</v>
      </c>
      <c r="P808">
        <v>2026</v>
      </c>
    </row>
    <row r="809" spans="1:16" x14ac:dyDescent="0.25">
      <c r="A809" t="s">
        <v>106</v>
      </c>
      <c r="B809" t="s">
        <v>490</v>
      </c>
      <c r="C809" t="s">
        <v>118</v>
      </c>
      <c r="D809" t="s">
        <v>117</v>
      </c>
      <c r="E809" s="71" t="s">
        <v>120</v>
      </c>
      <c r="F809" s="62" t="str">
        <f t="shared" si="13"/>
        <v>TAG001292 FAU Master Account Set: Budget Pool - INTRA-Fund Transfers Out</v>
      </c>
      <c r="G809" s="71">
        <v>44.8</v>
      </c>
      <c r="H809" s="71">
        <v>0</v>
      </c>
      <c r="I809" s="71">
        <v>44.8</v>
      </c>
      <c r="J809" s="71">
        <v>0</v>
      </c>
      <c r="K809" s="71">
        <v>0</v>
      </c>
      <c r="L809" s="71">
        <v>0</v>
      </c>
      <c r="M809">
        <v>0</v>
      </c>
      <c r="N809">
        <v>44.8</v>
      </c>
      <c r="O809">
        <v>1</v>
      </c>
      <c r="P809">
        <v>2026</v>
      </c>
    </row>
    <row r="810" spans="1:16" x14ac:dyDescent="0.25">
      <c r="A810" t="s">
        <v>106</v>
      </c>
      <c r="B810" t="s">
        <v>490</v>
      </c>
      <c r="C810" t="s">
        <v>118</v>
      </c>
      <c r="D810" t="s">
        <v>117</v>
      </c>
      <c r="E810" s="71" t="s">
        <v>802</v>
      </c>
      <c r="F810" s="62" t="str">
        <f t="shared" si="13"/>
        <v>TAG001292 FAU Master Account Set: Budget Pool - Revenue</v>
      </c>
      <c r="G810" s="71">
        <v>-1680</v>
      </c>
      <c r="H810" s="71">
        <v>0</v>
      </c>
      <c r="I810" s="71">
        <v>-1680</v>
      </c>
      <c r="J810" s="71">
        <v>0</v>
      </c>
      <c r="K810" s="71">
        <v>0</v>
      </c>
      <c r="L810" s="71">
        <v>0</v>
      </c>
      <c r="M810">
        <v>0</v>
      </c>
      <c r="N810">
        <v>-1680</v>
      </c>
      <c r="O810">
        <v>1</v>
      </c>
      <c r="P810">
        <v>2026</v>
      </c>
    </row>
    <row r="811" spans="1:16" x14ac:dyDescent="0.25">
      <c r="A811" t="s">
        <v>857</v>
      </c>
      <c r="B811" t="s">
        <v>858</v>
      </c>
      <c r="C811" t="s">
        <v>118</v>
      </c>
      <c r="D811" t="s">
        <v>117</v>
      </c>
      <c r="E811" s="71" t="s">
        <v>121</v>
      </c>
      <c r="F811" s="62" t="str">
        <f t="shared" si="13"/>
        <v>TAG001293 FAU Master Account Set: Budget Pool - Expense</v>
      </c>
      <c r="G811" s="71">
        <v>0</v>
      </c>
      <c r="H811" s="71">
        <v>0</v>
      </c>
      <c r="I811" s="71">
        <v>0</v>
      </c>
      <c r="J811" s="71">
        <v>65.25</v>
      </c>
      <c r="K811" s="71">
        <v>0</v>
      </c>
      <c r="L811" s="71">
        <v>0</v>
      </c>
      <c r="M811">
        <v>65.25</v>
      </c>
      <c r="N811">
        <v>-65.25</v>
      </c>
      <c r="O811">
        <v>0</v>
      </c>
      <c r="P811">
        <v>2026</v>
      </c>
    </row>
    <row r="812" spans="1:16" x14ac:dyDescent="0.25">
      <c r="A812" t="s">
        <v>857</v>
      </c>
      <c r="B812" t="s">
        <v>858</v>
      </c>
      <c r="C812" t="s">
        <v>118</v>
      </c>
      <c r="D812" t="s">
        <v>117</v>
      </c>
      <c r="E812" s="71" t="s">
        <v>856</v>
      </c>
      <c r="F812" s="62" t="str">
        <f t="shared" si="13"/>
        <v>TAG001293 FAU Master Account Set: Budget Pool - INTER-Fund Transfer In</v>
      </c>
      <c r="G812" s="71">
        <v>0</v>
      </c>
      <c r="H812" s="71">
        <v>0</v>
      </c>
      <c r="I812" s="71">
        <v>0</v>
      </c>
      <c r="J812" s="71">
        <v>0</v>
      </c>
      <c r="K812" s="71">
        <v>0</v>
      </c>
      <c r="L812" s="71">
        <v>0</v>
      </c>
      <c r="M812">
        <v>0</v>
      </c>
      <c r="N812">
        <v>0</v>
      </c>
      <c r="O812">
        <v>0</v>
      </c>
      <c r="P812">
        <v>2026</v>
      </c>
    </row>
    <row r="813" spans="1:16" x14ac:dyDescent="0.25">
      <c r="A813" t="s">
        <v>857</v>
      </c>
      <c r="B813" t="s">
        <v>858</v>
      </c>
      <c r="C813" t="s">
        <v>118</v>
      </c>
      <c r="D813" t="s">
        <v>117</v>
      </c>
      <c r="E813" s="71" t="s">
        <v>801</v>
      </c>
      <c r="F813" s="62" t="str">
        <f t="shared" si="13"/>
        <v>TAG001293 FAU Master Account Set: Budget Pool - INTRA-Fund Transfers In</v>
      </c>
      <c r="G813" s="71">
        <v>0</v>
      </c>
      <c r="H813" s="71">
        <v>0</v>
      </c>
      <c r="I813" s="71">
        <v>0</v>
      </c>
      <c r="J813" s="71">
        <v>-18250</v>
      </c>
      <c r="K813" s="71">
        <v>0</v>
      </c>
      <c r="L813" s="71">
        <v>0</v>
      </c>
      <c r="M813">
        <v>-18250</v>
      </c>
      <c r="N813">
        <v>18250</v>
      </c>
      <c r="O813">
        <v>0</v>
      </c>
      <c r="P813">
        <v>2026</v>
      </c>
    </row>
    <row r="814" spans="1:16" x14ac:dyDescent="0.25">
      <c r="A814" t="s">
        <v>857</v>
      </c>
      <c r="B814" t="s">
        <v>858</v>
      </c>
      <c r="C814" t="s">
        <v>118</v>
      </c>
      <c r="D814" t="s">
        <v>117</v>
      </c>
      <c r="E814" s="71" t="s">
        <v>120</v>
      </c>
      <c r="F814" s="62" t="str">
        <f t="shared" si="13"/>
        <v>TAG001293 FAU Master Account Set: Budget Pool - INTRA-Fund Transfers Out</v>
      </c>
      <c r="G814" s="71">
        <v>0</v>
      </c>
      <c r="H814" s="71">
        <v>0</v>
      </c>
      <c r="I814" s="71">
        <v>0</v>
      </c>
      <c r="J814" s="71">
        <v>1.83</v>
      </c>
      <c r="K814" s="71">
        <v>0</v>
      </c>
      <c r="L814" s="71">
        <v>0</v>
      </c>
      <c r="M814">
        <v>1.83</v>
      </c>
      <c r="N814">
        <v>-1.83</v>
      </c>
      <c r="O814">
        <v>0</v>
      </c>
      <c r="P814">
        <v>2026</v>
      </c>
    </row>
    <row r="815" spans="1:16" x14ac:dyDescent="0.25">
      <c r="A815" t="s">
        <v>857</v>
      </c>
      <c r="B815" t="s">
        <v>858</v>
      </c>
      <c r="C815" t="s">
        <v>118</v>
      </c>
      <c r="D815" t="s">
        <v>117</v>
      </c>
      <c r="E815" s="71" t="s">
        <v>802</v>
      </c>
      <c r="F815" s="62" t="str">
        <f t="shared" si="13"/>
        <v>TAG001293 FAU Master Account Set: Budget Pool - Revenue</v>
      </c>
      <c r="G815" s="71">
        <v>0</v>
      </c>
      <c r="H815" s="71">
        <v>0</v>
      </c>
      <c r="I815" s="71">
        <v>0</v>
      </c>
      <c r="J815" s="71">
        <v>-1125</v>
      </c>
      <c r="K815" s="71">
        <v>0</v>
      </c>
      <c r="L815" s="71">
        <v>0</v>
      </c>
      <c r="M815">
        <v>-1125</v>
      </c>
      <c r="N815">
        <v>1125</v>
      </c>
      <c r="O815">
        <v>0</v>
      </c>
      <c r="P815">
        <v>2026</v>
      </c>
    </row>
    <row r="816" spans="1:16" x14ac:dyDescent="0.25">
      <c r="A816" t="s">
        <v>26</v>
      </c>
      <c r="B816" t="s">
        <v>489</v>
      </c>
      <c r="C816" t="s">
        <v>118</v>
      </c>
      <c r="D816" t="s">
        <v>117</v>
      </c>
      <c r="E816" s="71" t="s">
        <v>123</v>
      </c>
      <c r="F816" s="62" t="str">
        <f t="shared" si="13"/>
        <v>TAG001294 FAU Master Account Set: Budget Pool - INTER-Fund Transfers Out</v>
      </c>
      <c r="G816" s="71">
        <v>327322</v>
      </c>
      <c r="H816" s="71">
        <v>0</v>
      </c>
      <c r="I816" s="71">
        <v>327322</v>
      </c>
      <c r="J816" s="71">
        <v>327322</v>
      </c>
      <c r="K816" s="71">
        <v>0</v>
      </c>
      <c r="L816" s="71">
        <v>0</v>
      </c>
      <c r="M816">
        <v>327322</v>
      </c>
      <c r="N816">
        <v>0</v>
      </c>
      <c r="O816">
        <v>0</v>
      </c>
      <c r="P816">
        <v>2026</v>
      </c>
    </row>
    <row r="817" spans="1:16" x14ac:dyDescent="0.25">
      <c r="A817" t="s">
        <v>27</v>
      </c>
      <c r="B817" t="s">
        <v>488</v>
      </c>
      <c r="C817" t="s">
        <v>118</v>
      </c>
      <c r="D817" t="s">
        <v>117</v>
      </c>
      <c r="E817" s="71" t="s">
        <v>123</v>
      </c>
      <c r="F817" s="62" t="str">
        <f t="shared" si="13"/>
        <v>TAG001295 FAU Master Account Set: Budget Pool - INTER-Fund Transfers Out</v>
      </c>
      <c r="G817" s="71">
        <v>201576</v>
      </c>
      <c r="H817" s="71">
        <v>0</v>
      </c>
      <c r="I817" s="71">
        <v>201576</v>
      </c>
      <c r="J817" s="71">
        <v>201576</v>
      </c>
      <c r="K817" s="71">
        <v>0</v>
      </c>
      <c r="L817" s="71">
        <v>0</v>
      </c>
      <c r="M817">
        <v>201576</v>
      </c>
      <c r="N817">
        <v>0</v>
      </c>
      <c r="O817">
        <v>0</v>
      </c>
      <c r="P817">
        <v>2026</v>
      </c>
    </row>
    <row r="818" spans="1:16" x14ac:dyDescent="0.25">
      <c r="A818" t="s">
        <v>28</v>
      </c>
      <c r="B818" t="s">
        <v>487</v>
      </c>
      <c r="C818" t="s">
        <v>118</v>
      </c>
      <c r="D818" t="s">
        <v>117</v>
      </c>
      <c r="E818" s="71" t="s">
        <v>121</v>
      </c>
      <c r="F818" s="62" t="str">
        <f t="shared" si="13"/>
        <v>TAG001296 FAU Master Account Set: Budget Pool - Expense</v>
      </c>
      <c r="G818" s="71">
        <v>78600</v>
      </c>
      <c r="H818" s="71">
        <v>0</v>
      </c>
      <c r="I818" s="71">
        <v>78600</v>
      </c>
      <c r="J818" s="71">
        <v>70881.86</v>
      </c>
      <c r="K818" s="71">
        <v>0</v>
      </c>
      <c r="L818" s="71">
        <v>0</v>
      </c>
      <c r="M818">
        <v>70881.86</v>
      </c>
      <c r="N818">
        <v>7718.14</v>
      </c>
      <c r="O818">
        <v>9.8195000000000005E-2</v>
      </c>
      <c r="P818">
        <v>2026</v>
      </c>
    </row>
    <row r="819" spans="1:16" x14ac:dyDescent="0.25">
      <c r="A819" t="s">
        <v>28</v>
      </c>
      <c r="B819" t="s">
        <v>487</v>
      </c>
      <c r="C819" t="s">
        <v>118</v>
      </c>
      <c r="D819" t="s">
        <v>117</v>
      </c>
      <c r="E819" s="71" t="s">
        <v>120</v>
      </c>
      <c r="F819" s="62" t="str">
        <f t="shared" si="13"/>
        <v>TAG001296 FAU Master Account Set: Budget Pool - INTRA-Fund Transfers Out</v>
      </c>
      <c r="G819" s="71">
        <v>3418.8</v>
      </c>
      <c r="H819" s="71">
        <v>0</v>
      </c>
      <c r="I819" s="71">
        <v>3418.8</v>
      </c>
      <c r="J819" s="71">
        <v>30834.39</v>
      </c>
      <c r="K819" s="71">
        <v>0</v>
      </c>
      <c r="L819" s="71">
        <v>0</v>
      </c>
      <c r="M819">
        <v>30834.39</v>
      </c>
      <c r="N819">
        <v>-27415.59</v>
      </c>
      <c r="O819">
        <v>-8.0190680000000008</v>
      </c>
      <c r="P819">
        <v>2026</v>
      </c>
    </row>
    <row r="820" spans="1:16" x14ac:dyDescent="0.25">
      <c r="A820" t="s">
        <v>28</v>
      </c>
      <c r="B820" t="s">
        <v>487</v>
      </c>
      <c r="C820" t="s">
        <v>118</v>
      </c>
      <c r="D820" t="s">
        <v>117</v>
      </c>
      <c r="E820" s="71" t="s">
        <v>116</v>
      </c>
      <c r="F820" s="62" t="str">
        <f t="shared" si="13"/>
        <v>TAG001296 FAU Master Account Set: Budget Pool - OPS</v>
      </c>
      <c r="G820" s="71">
        <v>43500</v>
      </c>
      <c r="H820" s="71">
        <v>0</v>
      </c>
      <c r="I820" s="71">
        <v>43500</v>
      </c>
      <c r="J820" s="71">
        <v>31862.2</v>
      </c>
      <c r="K820" s="71">
        <v>0</v>
      </c>
      <c r="L820" s="71">
        <v>0</v>
      </c>
      <c r="M820">
        <v>31862.2</v>
      </c>
      <c r="N820">
        <v>11637.8</v>
      </c>
      <c r="O820">
        <v>0.267536</v>
      </c>
      <c r="P820">
        <v>2026</v>
      </c>
    </row>
    <row r="821" spans="1:16" x14ac:dyDescent="0.25">
      <c r="A821" t="s">
        <v>29</v>
      </c>
      <c r="B821" t="s">
        <v>486</v>
      </c>
      <c r="C821" t="s">
        <v>118</v>
      </c>
      <c r="D821" t="s">
        <v>117</v>
      </c>
      <c r="E821" s="71" t="s">
        <v>121</v>
      </c>
      <c r="F821" s="62" t="str">
        <f t="shared" si="13"/>
        <v>TAG001297 FAU Master Account Set: Budget Pool - Expense</v>
      </c>
      <c r="G821" s="71">
        <v>8515</v>
      </c>
      <c r="H821" s="71">
        <v>0</v>
      </c>
      <c r="I821" s="71">
        <v>8515</v>
      </c>
      <c r="J821" s="71">
        <v>7860.22</v>
      </c>
      <c r="K821" s="71">
        <v>0</v>
      </c>
      <c r="L821" s="71">
        <v>89</v>
      </c>
      <c r="M821">
        <v>7949.22</v>
      </c>
      <c r="N821">
        <v>565.78</v>
      </c>
      <c r="O821">
        <v>6.6445000000000004E-2</v>
      </c>
      <c r="P821">
        <v>2026</v>
      </c>
    </row>
    <row r="822" spans="1:16" x14ac:dyDescent="0.25">
      <c r="A822" t="s">
        <v>29</v>
      </c>
      <c r="B822" t="s">
        <v>486</v>
      </c>
      <c r="C822" t="s">
        <v>118</v>
      </c>
      <c r="D822" t="s">
        <v>117</v>
      </c>
      <c r="E822" s="71" t="s">
        <v>120</v>
      </c>
      <c r="F822" s="62" t="str">
        <f t="shared" si="13"/>
        <v>TAG001297 FAU Master Account Set: Budget Pool - INTRA-Fund Transfers Out</v>
      </c>
      <c r="G822" s="71">
        <v>2704.51</v>
      </c>
      <c r="H822" s="71">
        <v>0</v>
      </c>
      <c r="I822" s="71">
        <v>2704.51</v>
      </c>
      <c r="J822" s="71">
        <v>23615.91</v>
      </c>
      <c r="K822" s="71">
        <v>0</v>
      </c>
      <c r="L822" s="71">
        <v>0</v>
      </c>
      <c r="M822">
        <v>23615.91</v>
      </c>
      <c r="N822">
        <v>-20911.400000000001</v>
      </c>
      <c r="O822">
        <v>-7.7320380000000002</v>
      </c>
      <c r="P822">
        <v>2026</v>
      </c>
    </row>
    <row r="823" spans="1:16" x14ac:dyDescent="0.25">
      <c r="A823" t="s">
        <v>29</v>
      </c>
      <c r="B823" t="s">
        <v>486</v>
      </c>
      <c r="C823" t="s">
        <v>118</v>
      </c>
      <c r="D823" t="s">
        <v>117</v>
      </c>
      <c r="E823" s="71" t="s">
        <v>116</v>
      </c>
      <c r="F823" s="62" t="str">
        <f t="shared" si="13"/>
        <v>TAG001297 FAU Master Account Set: Budget Pool - OPS</v>
      </c>
      <c r="G823" s="71">
        <v>13340</v>
      </c>
      <c r="H823" s="71">
        <v>0</v>
      </c>
      <c r="I823" s="71">
        <v>13340</v>
      </c>
      <c r="J823" s="71">
        <v>6699</v>
      </c>
      <c r="K823" s="71">
        <v>0</v>
      </c>
      <c r="L823" s="71">
        <v>0</v>
      </c>
      <c r="M823">
        <v>6699</v>
      </c>
      <c r="N823">
        <v>6641</v>
      </c>
      <c r="O823">
        <v>0.49782599999999999</v>
      </c>
      <c r="P823">
        <v>2026</v>
      </c>
    </row>
    <row r="824" spans="1:16" x14ac:dyDescent="0.25">
      <c r="A824" t="s">
        <v>29</v>
      </c>
      <c r="B824" t="s">
        <v>486</v>
      </c>
      <c r="C824" t="s">
        <v>118</v>
      </c>
      <c r="D824" t="s">
        <v>117</v>
      </c>
      <c r="E824" s="71" t="s">
        <v>125</v>
      </c>
      <c r="F824" s="62" t="str">
        <f t="shared" si="13"/>
        <v>TAG001297 FAU Master Account Set: Budget Pool - Salaries &amp; Benefits (AMP, SP, Faculty)</v>
      </c>
      <c r="G824" s="71">
        <v>74734.740000000005</v>
      </c>
      <c r="H824" s="71">
        <v>0</v>
      </c>
      <c r="I824" s="71">
        <v>74734.740000000005</v>
      </c>
      <c r="J824" s="71">
        <v>64212.76</v>
      </c>
      <c r="K824" s="71">
        <v>0</v>
      </c>
      <c r="L824" s="71">
        <v>0</v>
      </c>
      <c r="M824">
        <v>64212.76</v>
      </c>
      <c r="N824">
        <v>10521.98</v>
      </c>
      <c r="O824">
        <v>0.140791</v>
      </c>
      <c r="P824">
        <v>2026</v>
      </c>
    </row>
    <row r="825" spans="1:16" x14ac:dyDescent="0.25">
      <c r="A825" t="s">
        <v>76</v>
      </c>
      <c r="B825" t="s">
        <v>485</v>
      </c>
      <c r="C825" t="s">
        <v>118</v>
      </c>
      <c r="D825" t="s">
        <v>117</v>
      </c>
      <c r="E825" s="71" t="s">
        <v>121</v>
      </c>
      <c r="F825" s="62" t="str">
        <f t="shared" si="13"/>
        <v>TAG001298 FAU Master Account Set: Budget Pool - Expense</v>
      </c>
      <c r="G825" s="71">
        <v>1000</v>
      </c>
      <c r="H825" s="71">
        <v>0</v>
      </c>
      <c r="I825" s="71">
        <v>1000</v>
      </c>
      <c r="J825" s="71">
        <v>932.53</v>
      </c>
      <c r="K825" s="71">
        <v>0</v>
      </c>
      <c r="L825" s="71">
        <v>0</v>
      </c>
      <c r="M825">
        <v>932.53</v>
      </c>
      <c r="N825">
        <v>67.47</v>
      </c>
      <c r="O825">
        <v>6.7470000000000002E-2</v>
      </c>
      <c r="P825">
        <v>2026</v>
      </c>
    </row>
    <row r="826" spans="1:16" x14ac:dyDescent="0.25">
      <c r="A826" t="s">
        <v>76</v>
      </c>
      <c r="B826" t="s">
        <v>485</v>
      </c>
      <c r="C826" t="s">
        <v>118</v>
      </c>
      <c r="D826" t="s">
        <v>117</v>
      </c>
      <c r="E826" s="71" t="s">
        <v>120</v>
      </c>
      <c r="F826" s="62" t="str">
        <f t="shared" si="13"/>
        <v>TAG001298 FAU Master Account Set: Budget Pool - INTRA-Fund Transfers Out</v>
      </c>
      <c r="G826" s="71">
        <v>28</v>
      </c>
      <c r="H826" s="71">
        <v>0</v>
      </c>
      <c r="I826" s="71">
        <v>28</v>
      </c>
      <c r="J826" s="71">
        <v>26.11</v>
      </c>
      <c r="K826" s="71">
        <v>0</v>
      </c>
      <c r="L826" s="71">
        <v>0</v>
      </c>
      <c r="M826">
        <v>26.11</v>
      </c>
      <c r="N826">
        <v>1.89</v>
      </c>
      <c r="O826">
        <v>6.7500000000000004E-2</v>
      </c>
      <c r="P826">
        <v>2026</v>
      </c>
    </row>
    <row r="827" spans="1:16" x14ac:dyDescent="0.25">
      <c r="A827" t="s">
        <v>78</v>
      </c>
      <c r="B827" t="s">
        <v>483</v>
      </c>
      <c r="C827" t="s">
        <v>118</v>
      </c>
      <c r="D827" t="s">
        <v>117</v>
      </c>
      <c r="E827" s="71" t="s">
        <v>121</v>
      </c>
      <c r="F827" s="62" t="str">
        <f t="shared" si="13"/>
        <v>TAG001300 FAU Master Account Set: Budget Pool - Expense</v>
      </c>
      <c r="G827" s="71">
        <v>6250</v>
      </c>
      <c r="H827" s="71">
        <v>0</v>
      </c>
      <c r="I827" s="71">
        <v>6250</v>
      </c>
      <c r="J827" s="71">
        <v>5878.8</v>
      </c>
      <c r="K827" s="71">
        <v>0</v>
      </c>
      <c r="L827" s="71">
        <v>0</v>
      </c>
      <c r="M827">
        <v>5878.8</v>
      </c>
      <c r="N827">
        <v>371.2</v>
      </c>
      <c r="O827">
        <v>5.9392E-2</v>
      </c>
      <c r="P827">
        <v>2026</v>
      </c>
    </row>
    <row r="828" spans="1:16" x14ac:dyDescent="0.25">
      <c r="A828" t="s">
        <v>78</v>
      </c>
      <c r="B828" t="s">
        <v>483</v>
      </c>
      <c r="C828" t="s">
        <v>118</v>
      </c>
      <c r="D828" t="s">
        <v>117</v>
      </c>
      <c r="E828" s="71" t="s">
        <v>120</v>
      </c>
      <c r="F828" s="62" t="str">
        <f t="shared" si="13"/>
        <v>TAG001300 FAU Master Account Set: Budget Pool - INTRA-Fund Transfers Out</v>
      </c>
      <c r="G828" s="71">
        <v>175</v>
      </c>
      <c r="H828" s="71">
        <v>0</v>
      </c>
      <c r="I828" s="71">
        <v>175</v>
      </c>
      <c r="J828" s="71">
        <v>664.61</v>
      </c>
      <c r="K828" s="71">
        <v>0</v>
      </c>
      <c r="L828" s="71">
        <v>0</v>
      </c>
      <c r="M828">
        <v>664.61</v>
      </c>
      <c r="N828">
        <v>-489.61</v>
      </c>
      <c r="O828">
        <v>-2.797771</v>
      </c>
      <c r="P828">
        <v>2026</v>
      </c>
    </row>
    <row r="829" spans="1:16" x14ac:dyDescent="0.25">
      <c r="A829" t="s">
        <v>79</v>
      </c>
      <c r="B829" t="s">
        <v>482</v>
      </c>
      <c r="C829" t="s">
        <v>118</v>
      </c>
      <c r="D829" t="s">
        <v>117</v>
      </c>
      <c r="E829" s="71" t="s">
        <v>121</v>
      </c>
      <c r="F829" s="62" t="str">
        <f t="shared" si="13"/>
        <v>TAG001301 FAU Master Account Set: Budget Pool - Expense</v>
      </c>
      <c r="G829" s="71">
        <v>4950</v>
      </c>
      <c r="H829" s="71">
        <v>0</v>
      </c>
      <c r="I829" s="71">
        <v>4950</v>
      </c>
      <c r="J829" s="71">
        <v>3740.74</v>
      </c>
      <c r="K829" s="71">
        <v>0</v>
      </c>
      <c r="L829" s="71">
        <v>0</v>
      </c>
      <c r="M829">
        <v>3740.74</v>
      </c>
      <c r="N829">
        <v>1209.26</v>
      </c>
      <c r="O829">
        <v>0.24429500000000001</v>
      </c>
      <c r="P829">
        <v>2026</v>
      </c>
    </row>
    <row r="830" spans="1:16" x14ac:dyDescent="0.25">
      <c r="A830" t="s">
        <v>79</v>
      </c>
      <c r="B830" t="s">
        <v>482</v>
      </c>
      <c r="C830" t="s">
        <v>118</v>
      </c>
      <c r="D830" t="s">
        <v>117</v>
      </c>
      <c r="E830" s="71" t="s">
        <v>120</v>
      </c>
      <c r="F830" s="62" t="str">
        <f t="shared" si="13"/>
        <v>TAG001301 FAU Master Account Set: Budget Pool - INTRA-Fund Transfers Out</v>
      </c>
      <c r="G830" s="71">
        <v>138.6</v>
      </c>
      <c r="H830" s="71">
        <v>0</v>
      </c>
      <c r="I830" s="71">
        <v>138.6</v>
      </c>
      <c r="J830" s="71">
        <v>804.75</v>
      </c>
      <c r="K830" s="71">
        <v>0</v>
      </c>
      <c r="L830" s="71">
        <v>0</v>
      </c>
      <c r="M830">
        <v>804.75</v>
      </c>
      <c r="N830">
        <v>-666.15</v>
      </c>
      <c r="O830">
        <v>-4.8062769999999997</v>
      </c>
      <c r="P830">
        <v>2026</v>
      </c>
    </row>
    <row r="831" spans="1:16" x14ac:dyDescent="0.25">
      <c r="A831" t="s">
        <v>81</v>
      </c>
      <c r="B831" t="s">
        <v>480</v>
      </c>
      <c r="C831" t="s">
        <v>118</v>
      </c>
      <c r="D831" t="s">
        <v>117</v>
      </c>
      <c r="E831" s="71" t="s">
        <v>121</v>
      </c>
      <c r="F831" s="62" t="str">
        <f t="shared" si="13"/>
        <v>TAG001308 FAU Master Account Set: Budget Pool - Expense</v>
      </c>
      <c r="G831" s="71">
        <v>16950</v>
      </c>
      <c r="H831" s="71">
        <v>5000</v>
      </c>
      <c r="I831" s="71">
        <v>21950</v>
      </c>
      <c r="J831" s="71">
        <v>14449.3</v>
      </c>
      <c r="K831" s="71">
        <v>0</v>
      </c>
      <c r="L831" s="71">
        <v>0</v>
      </c>
      <c r="M831">
        <v>14449.3</v>
      </c>
      <c r="N831">
        <v>7500.7</v>
      </c>
      <c r="O831">
        <v>0.34171800000000002</v>
      </c>
      <c r="P831">
        <v>2026</v>
      </c>
    </row>
    <row r="832" spans="1:16" x14ac:dyDescent="0.25">
      <c r="A832" t="s">
        <v>81</v>
      </c>
      <c r="B832" t="s">
        <v>480</v>
      </c>
      <c r="C832" t="s">
        <v>118</v>
      </c>
      <c r="D832" t="s">
        <v>117</v>
      </c>
      <c r="E832" s="71" t="s">
        <v>120</v>
      </c>
      <c r="F832" s="62" t="str">
        <f t="shared" si="13"/>
        <v>TAG001308 FAU Master Account Set: Budget Pool - INTRA-Fund Transfers Out</v>
      </c>
      <c r="G832" s="71">
        <v>1247.4000000000001</v>
      </c>
      <c r="H832" s="71">
        <v>0</v>
      </c>
      <c r="I832" s="71">
        <v>1247.4000000000001</v>
      </c>
      <c r="J832" s="71">
        <v>6402.99</v>
      </c>
      <c r="K832" s="71">
        <v>0</v>
      </c>
      <c r="L832" s="71">
        <v>0</v>
      </c>
      <c r="M832">
        <v>6402.99</v>
      </c>
      <c r="N832">
        <v>-5155.59</v>
      </c>
      <c r="O832">
        <v>-4.1330689999999999</v>
      </c>
      <c r="P832">
        <v>2026</v>
      </c>
    </row>
    <row r="833" spans="1:16" x14ac:dyDescent="0.25">
      <c r="A833" t="s">
        <v>81</v>
      </c>
      <c r="B833" t="s">
        <v>480</v>
      </c>
      <c r="C833" t="s">
        <v>118</v>
      </c>
      <c r="D833" t="s">
        <v>117</v>
      </c>
      <c r="E833" s="71" t="s">
        <v>116</v>
      </c>
      <c r="F833" s="62" t="str">
        <f t="shared" si="13"/>
        <v>TAG001308 FAU Master Account Set: Budget Pool - OPS</v>
      </c>
      <c r="G833" s="71">
        <v>27600</v>
      </c>
      <c r="H833" s="71">
        <v>-5000</v>
      </c>
      <c r="I833" s="71">
        <v>22600</v>
      </c>
      <c r="J833" s="71">
        <v>17800.21</v>
      </c>
      <c r="K833" s="71">
        <v>0</v>
      </c>
      <c r="L833" s="71">
        <v>0</v>
      </c>
      <c r="M833">
        <v>17800.21</v>
      </c>
      <c r="N833">
        <v>4799.79</v>
      </c>
      <c r="O833">
        <v>0.21238000000000001</v>
      </c>
      <c r="P833">
        <v>2026</v>
      </c>
    </row>
    <row r="834" spans="1:16" x14ac:dyDescent="0.25">
      <c r="A834" t="s">
        <v>30</v>
      </c>
      <c r="B834" t="s">
        <v>479</v>
      </c>
      <c r="C834" t="s">
        <v>118</v>
      </c>
      <c r="D834" t="s">
        <v>117</v>
      </c>
      <c r="E834" s="71" t="s">
        <v>121</v>
      </c>
      <c r="F834" s="62" t="str">
        <f t="shared" si="13"/>
        <v>TAG001309 FAU Master Account Set: Budget Pool - Expense</v>
      </c>
      <c r="G834" s="71">
        <v>90472</v>
      </c>
      <c r="H834" s="71">
        <v>-2995.06</v>
      </c>
      <c r="I834" s="71">
        <v>87476.94</v>
      </c>
      <c r="J834" s="71">
        <v>81107.91</v>
      </c>
      <c r="K834" s="71">
        <v>0</v>
      </c>
      <c r="L834" s="71">
        <v>0</v>
      </c>
      <c r="M834">
        <v>81107.91</v>
      </c>
      <c r="N834">
        <v>6369.03</v>
      </c>
      <c r="O834">
        <v>7.2807999999999998E-2</v>
      </c>
      <c r="P834">
        <v>2026</v>
      </c>
    </row>
    <row r="835" spans="1:16" x14ac:dyDescent="0.25">
      <c r="A835" t="s">
        <v>30</v>
      </c>
      <c r="B835" t="s">
        <v>479</v>
      </c>
      <c r="C835" t="s">
        <v>118</v>
      </c>
      <c r="D835" t="s">
        <v>117</v>
      </c>
      <c r="E835" s="71" t="s">
        <v>120</v>
      </c>
      <c r="F835" s="62" t="str">
        <f t="shared" ref="F835:F898" si="14">_xlfn.CONCAT(A835," ",E835)</f>
        <v>TAG001309 FAU Master Account Set: Budget Pool - INTRA-Fund Transfers Out</v>
      </c>
      <c r="G835" s="71">
        <v>11648.39</v>
      </c>
      <c r="H835" s="71">
        <v>0</v>
      </c>
      <c r="I835" s="71">
        <v>11648.39</v>
      </c>
      <c r="J835" s="71">
        <v>51310.19</v>
      </c>
      <c r="K835" s="71">
        <v>0</v>
      </c>
      <c r="L835" s="71">
        <v>0</v>
      </c>
      <c r="M835">
        <v>51310.19</v>
      </c>
      <c r="N835">
        <v>-39661.800000000003</v>
      </c>
      <c r="O835">
        <v>-3.4049179999999999</v>
      </c>
      <c r="P835">
        <v>2026</v>
      </c>
    </row>
    <row r="836" spans="1:16" x14ac:dyDescent="0.25">
      <c r="A836" t="s">
        <v>30</v>
      </c>
      <c r="B836" t="s">
        <v>479</v>
      </c>
      <c r="C836" t="s">
        <v>118</v>
      </c>
      <c r="D836" t="s">
        <v>117</v>
      </c>
      <c r="E836" s="71" t="s">
        <v>116</v>
      </c>
      <c r="F836" s="62" t="str">
        <f t="shared" si="14"/>
        <v>TAG001309 FAU Master Account Set: Budget Pool - OPS</v>
      </c>
      <c r="G836" s="71">
        <v>176645</v>
      </c>
      <c r="H836" s="71">
        <v>-10</v>
      </c>
      <c r="I836" s="71">
        <v>176635</v>
      </c>
      <c r="J836" s="71">
        <v>144902.69</v>
      </c>
      <c r="K836" s="71">
        <v>0</v>
      </c>
      <c r="L836" s="71">
        <v>0</v>
      </c>
      <c r="M836">
        <v>144902.69</v>
      </c>
      <c r="N836">
        <v>31732.31</v>
      </c>
      <c r="O836">
        <v>0.179649</v>
      </c>
      <c r="P836">
        <v>2026</v>
      </c>
    </row>
    <row r="837" spans="1:16" x14ac:dyDescent="0.25">
      <c r="A837" t="s">
        <v>30</v>
      </c>
      <c r="B837" t="s">
        <v>479</v>
      </c>
      <c r="C837" t="s">
        <v>118</v>
      </c>
      <c r="D837" t="s">
        <v>117</v>
      </c>
      <c r="E837" s="71" t="s">
        <v>125</v>
      </c>
      <c r="F837" s="62" t="str">
        <f t="shared" si="14"/>
        <v>TAG001309 FAU Master Account Set: Budget Pool - Salaries &amp; Benefits (AMP, SP, Faculty)</v>
      </c>
      <c r="G837" s="71">
        <v>148896.79999999999</v>
      </c>
      <c r="H837" s="71">
        <v>3005.06</v>
      </c>
      <c r="I837" s="71">
        <v>151901.85999999999</v>
      </c>
      <c r="J837" s="71">
        <v>151891.89000000001</v>
      </c>
      <c r="K837" s="71">
        <v>0</v>
      </c>
      <c r="L837" s="71">
        <v>0</v>
      </c>
      <c r="M837">
        <v>151891.89000000001</v>
      </c>
      <c r="N837">
        <v>9.9700000000000006</v>
      </c>
      <c r="O837">
        <v>6.6000000000000005E-5</v>
      </c>
      <c r="P837">
        <v>2026</v>
      </c>
    </row>
    <row r="838" spans="1:16" x14ac:dyDescent="0.25">
      <c r="A838" t="s">
        <v>88</v>
      </c>
      <c r="B838" t="s">
        <v>834</v>
      </c>
      <c r="C838" t="s">
        <v>118</v>
      </c>
      <c r="D838" t="s">
        <v>117</v>
      </c>
      <c r="E838" s="71" t="s">
        <v>121</v>
      </c>
      <c r="F838" s="62" t="str">
        <f t="shared" si="14"/>
        <v>TAG001310 FAU Master Account Set: Budget Pool - Expense</v>
      </c>
      <c r="G838" s="71">
        <v>4850</v>
      </c>
      <c r="H838" s="71">
        <v>0</v>
      </c>
      <c r="I838" s="71">
        <v>4850</v>
      </c>
      <c r="J838" s="71">
        <v>3599.61</v>
      </c>
      <c r="K838" s="71">
        <v>0</v>
      </c>
      <c r="L838" s="71">
        <v>0</v>
      </c>
      <c r="M838">
        <v>3599.61</v>
      </c>
      <c r="N838">
        <v>1250.3900000000001</v>
      </c>
      <c r="O838">
        <v>0.25781199999999999</v>
      </c>
      <c r="P838">
        <v>2026</v>
      </c>
    </row>
    <row r="839" spans="1:16" x14ac:dyDescent="0.25">
      <c r="A839" t="s">
        <v>88</v>
      </c>
      <c r="B839" t="s">
        <v>834</v>
      </c>
      <c r="C839" t="s">
        <v>118</v>
      </c>
      <c r="D839" t="s">
        <v>117</v>
      </c>
      <c r="E839" s="71" t="s">
        <v>120</v>
      </c>
      <c r="F839" s="62" t="str">
        <f t="shared" si="14"/>
        <v>TAG001310 FAU Master Account Set: Budget Pool - INTRA-Fund Transfers Out</v>
      </c>
      <c r="G839" s="71">
        <v>135.80000000000001</v>
      </c>
      <c r="H839" s="71">
        <v>0</v>
      </c>
      <c r="I839" s="71">
        <v>135.80000000000001</v>
      </c>
      <c r="J839" s="71">
        <v>990.79</v>
      </c>
      <c r="K839" s="71">
        <v>0</v>
      </c>
      <c r="L839" s="71">
        <v>0</v>
      </c>
      <c r="M839">
        <v>990.79</v>
      </c>
      <c r="N839">
        <v>-854.99</v>
      </c>
      <c r="O839">
        <v>-6.2959500000000004</v>
      </c>
      <c r="P839">
        <v>2026</v>
      </c>
    </row>
    <row r="840" spans="1:16" x14ac:dyDescent="0.25">
      <c r="A840" t="s">
        <v>31</v>
      </c>
      <c r="B840" t="s">
        <v>477</v>
      </c>
      <c r="C840" t="s">
        <v>118</v>
      </c>
      <c r="D840" t="s">
        <v>117</v>
      </c>
      <c r="E840" s="71" t="s">
        <v>121</v>
      </c>
      <c r="F840" s="62" t="str">
        <f t="shared" si="14"/>
        <v>TAG001311 FAU Master Account Set: Budget Pool - Expense</v>
      </c>
      <c r="G840" s="71">
        <v>94100</v>
      </c>
      <c r="H840" s="71">
        <v>0</v>
      </c>
      <c r="I840" s="71">
        <v>94100</v>
      </c>
      <c r="J840" s="71">
        <v>86500.04</v>
      </c>
      <c r="K840" s="71">
        <v>0</v>
      </c>
      <c r="L840" s="71">
        <v>0</v>
      </c>
      <c r="M840">
        <v>86500.04</v>
      </c>
      <c r="N840">
        <v>7599.96</v>
      </c>
      <c r="O840">
        <v>8.0765000000000003E-2</v>
      </c>
      <c r="P840">
        <v>2026</v>
      </c>
    </row>
    <row r="841" spans="1:16" x14ac:dyDescent="0.25">
      <c r="A841" t="s">
        <v>31</v>
      </c>
      <c r="B841" t="s">
        <v>477</v>
      </c>
      <c r="C841" t="s">
        <v>118</v>
      </c>
      <c r="D841" t="s">
        <v>117</v>
      </c>
      <c r="E841" s="71" t="s">
        <v>120</v>
      </c>
      <c r="F841" s="62" t="str">
        <f t="shared" si="14"/>
        <v>TAG001311 FAU Master Account Set: Budget Pool - INTRA-Fund Transfers Out</v>
      </c>
      <c r="G841" s="71">
        <v>3450.44</v>
      </c>
      <c r="H841" s="71">
        <v>0</v>
      </c>
      <c r="I841" s="71">
        <v>3450.44</v>
      </c>
      <c r="J841" s="71">
        <v>14213.65</v>
      </c>
      <c r="K841" s="71">
        <v>0</v>
      </c>
      <c r="L841" s="71">
        <v>0</v>
      </c>
      <c r="M841">
        <v>14213.65</v>
      </c>
      <c r="N841">
        <v>-10763.21</v>
      </c>
      <c r="O841">
        <v>-3.119373</v>
      </c>
      <c r="P841">
        <v>2026</v>
      </c>
    </row>
    <row r="842" spans="1:16" x14ac:dyDescent="0.25">
      <c r="A842" t="s">
        <v>31</v>
      </c>
      <c r="B842" t="s">
        <v>477</v>
      </c>
      <c r="C842" t="s">
        <v>118</v>
      </c>
      <c r="D842" t="s">
        <v>117</v>
      </c>
      <c r="E842" s="71" t="s">
        <v>116</v>
      </c>
      <c r="F842" s="62" t="str">
        <f t="shared" si="14"/>
        <v>TAG001311 FAU Master Account Set: Budget Pool - OPS</v>
      </c>
      <c r="G842" s="71">
        <v>29130</v>
      </c>
      <c r="H842" s="71">
        <v>0</v>
      </c>
      <c r="I842" s="71">
        <v>29130</v>
      </c>
      <c r="J842" s="71">
        <v>25966.75</v>
      </c>
      <c r="K842" s="71">
        <v>0</v>
      </c>
      <c r="L842" s="71">
        <v>0</v>
      </c>
      <c r="M842">
        <v>25966.75</v>
      </c>
      <c r="N842">
        <v>3163.25</v>
      </c>
      <c r="O842">
        <v>0.10859099999999999</v>
      </c>
      <c r="P842">
        <v>2026</v>
      </c>
    </row>
    <row r="843" spans="1:16" x14ac:dyDescent="0.25">
      <c r="A843" t="s">
        <v>32</v>
      </c>
      <c r="B843" t="s">
        <v>476</v>
      </c>
      <c r="C843" t="s">
        <v>118</v>
      </c>
      <c r="D843" t="s">
        <v>117</v>
      </c>
      <c r="E843" s="71" t="s">
        <v>121</v>
      </c>
      <c r="F843" s="62" t="str">
        <f t="shared" si="14"/>
        <v>TAG001313 FAU Master Account Set: Budget Pool - Expense</v>
      </c>
      <c r="G843" s="71">
        <v>0</v>
      </c>
      <c r="H843" s="71">
        <v>0</v>
      </c>
      <c r="I843" s="71">
        <v>0</v>
      </c>
      <c r="J843" s="71">
        <v>0</v>
      </c>
      <c r="K843" s="71">
        <v>0</v>
      </c>
      <c r="L843" s="71">
        <v>0</v>
      </c>
      <c r="M843">
        <v>0</v>
      </c>
      <c r="N843">
        <v>0</v>
      </c>
      <c r="O843">
        <v>0</v>
      </c>
      <c r="P843">
        <v>2026</v>
      </c>
    </row>
    <row r="844" spans="1:16" x14ac:dyDescent="0.25">
      <c r="A844" t="s">
        <v>32</v>
      </c>
      <c r="B844" t="s">
        <v>476</v>
      </c>
      <c r="C844" t="s">
        <v>118</v>
      </c>
      <c r="D844" t="s">
        <v>117</v>
      </c>
      <c r="E844" s="71" t="s">
        <v>123</v>
      </c>
      <c r="F844" s="62" t="str">
        <f t="shared" si="14"/>
        <v>TAG001313 FAU Master Account Set: Budget Pool - INTER-Fund Transfers Out</v>
      </c>
      <c r="G844" s="71">
        <v>2028734</v>
      </c>
      <c r="H844" s="71">
        <v>0</v>
      </c>
      <c r="I844" s="71">
        <v>2028734</v>
      </c>
      <c r="J844" s="71">
        <v>2028734</v>
      </c>
      <c r="K844" s="71">
        <v>0</v>
      </c>
      <c r="L844" s="71">
        <v>0</v>
      </c>
      <c r="M844">
        <v>2028734</v>
      </c>
      <c r="N844">
        <v>0</v>
      </c>
      <c r="O844">
        <v>0</v>
      </c>
      <c r="P844">
        <v>2026</v>
      </c>
    </row>
    <row r="845" spans="1:16" x14ac:dyDescent="0.25">
      <c r="A845" t="s">
        <v>32</v>
      </c>
      <c r="B845" t="s">
        <v>476</v>
      </c>
      <c r="C845" t="s">
        <v>118</v>
      </c>
      <c r="D845" t="s">
        <v>117</v>
      </c>
      <c r="E845" s="71" t="s">
        <v>120</v>
      </c>
      <c r="F845" s="62" t="str">
        <f t="shared" si="14"/>
        <v>TAG001313 FAU Master Account Set: Budget Pool - INTRA-Fund Transfers Out</v>
      </c>
      <c r="G845" s="71">
        <v>44500</v>
      </c>
      <c r="H845" s="71">
        <v>0</v>
      </c>
      <c r="I845" s="71">
        <v>44500</v>
      </c>
      <c r="J845" s="71">
        <v>44500</v>
      </c>
      <c r="K845" s="71">
        <v>0</v>
      </c>
      <c r="L845" s="71">
        <v>0</v>
      </c>
      <c r="M845">
        <v>44500</v>
      </c>
      <c r="N845">
        <v>0</v>
      </c>
      <c r="O845">
        <v>0</v>
      </c>
      <c r="P845">
        <v>2026</v>
      </c>
    </row>
    <row r="846" spans="1:16" x14ac:dyDescent="0.25">
      <c r="A846" t="s">
        <v>33</v>
      </c>
      <c r="B846" t="s">
        <v>475</v>
      </c>
      <c r="C846" t="s">
        <v>118</v>
      </c>
      <c r="D846" t="s">
        <v>117</v>
      </c>
      <c r="E846" s="71" t="s">
        <v>121</v>
      </c>
      <c r="F846" s="62" t="str">
        <f t="shared" si="14"/>
        <v>TAG001315 FAU Master Account Set: Budget Pool - Expense</v>
      </c>
      <c r="G846" s="71">
        <v>10000</v>
      </c>
      <c r="H846" s="71">
        <v>0</v>
      </c>
      <c r="I846" s="71">
        <v>10000</v>
      </c>
      <c r="J846" s="71">
        <v>9558.31</v>
      </c>
      <c r="K846" s="71">
        <v>0</v>
      </c>
      <c r="L846" s="71">
        <v>0</v>
      </c>
      <c r="M846">
        <v>9558.31</v>
      </c>
      <c r="N846">
        <v>441.69</v>
      </c>
      <c r="O846">
        <v>4.4169E-2</v>
      </c>
      <c r="P846">
        <v>2026</v>
      </c>
    </row>
    <row r="847" spans="1:16" x14ac:dyDescent="0.25">
      <c r="A847" t="s">
        <v>33</v>
      </c>
      <c r="B847" t="s">
        <v>475</v>
      </c>
      <c r="C847" t="s">
        <v>118</v>
      </c>
      <c r="D847" t="s">
        <v>117</v>
      </c>
      <c r="E847" s="71" t="s">
        <v>120</v>
      </c>
      <c r="F847" s="62" t="str">
        <f t="shared" si="14"/>
        <v>TAG001315 FAU Master Account Set: Budget Pool - INTRA-Fund Transfers Out</v>
      </c>
      <c r="G847" s="71">
        <v>280</v>
      </c>
      <c r="H847" s="71">
        <v>0</v>
      </c>
      <c r="I847" s="71">
        <v>280</v>
      </c>
      <c r="J847" s="71">
        <v>721.69</v>
      </c>
      <c r="K847" s="71">
        <v>0</v>
      </c>
      <c r="L847" s="71">
        <v>0</v>
      </c>
      <c r="M847">
        <v>721.69</v>
      </c>
      <c r="N847">
        <v>-441.69</v>
      </c>
      <c r="O847">
        <v>-1.577464</v>
      </c>
      <c r="P847">
        <v>2026</v>
      </c>
    </row>
    <row r="848" spans="1:16" x14ac:dyDescent="0.25">
      <c r="A848" t="s">
        <v>89</v>
      </c>
      <c r="B848" t="s">
        <v>474</v>
      </c>
      <c r="C848" t="s">
        <v>118</v>
      </c>
      <c r="D848" t="s">
        <v>117</v>
      </c>
      <c r="E848" s="71" t="s">
        <v>121</v>
      </c>
      <c r="F848" s="62" t="str">
        <f t="shared" si="14"/>
        <v>TAG001316 FAU Master Account Set: Budget Pool - Expense</v>
      </c>
      <c r="G848" s="71">
        <v>8500</v>
      </c>
      <c r="H848" s="71">
        <v>0</v>
      </c>
      <c r="I848" s="71">
        <v>8500</v>
      </c>
      <c r="J848" s="71">
        <v>5220.16</v>
      </c>
      <c r="K848" s="71">
        <v>0</v>
      </c>
      <c r="L848" s="71">
        <v>0</v>
      </c>
      <c r="M848">
        <v>5220.16</v>
      </c>
      <c r="N848">
        <v>3279.84</v>
      </c>
      <c r="O848">
        <v>0.38586399999999998</v>
      </c>
      <c r="P848">
        <v>2026</v>
      </c>
    </row>
    <row r="849" spans="1:16" x14ac:dyDescent="0.25">
      <c r="A849" t="s">
        <v>89</v>
      </c>
      <c r="B849" t="s">
        <v>474</v>
      </c>
      <c r="C849" t="s">
        <v>118</v>
      </c>
      <c r="D849" t="s">
        <v>117</v>
      </c>
      <c r="E849" s="71" t="s">
        <v>120</v>
      </c>
      <c r="F849" s="62" t="str">
        <f t="shared" si="14"/>
        <v>TAG001316 FAU Master Account Set: Budget Pool - INTRA-Fund Transfers Out</v>
      </c>
      <c r="G849" s="71">
        <v>238</v>
      </c>
      <c r="H849" s="71">
        <v>0</v>
      </c>
      <c r="I849" s="71">
        <v>238</v>
      </c>
      <c r="J849" s="71">
        <v>3206.17</v>
      </c>
      <c r="K849" s="71">
        <v>0</v>
      </c>
      <c r="L849" s="71">
        <v>0</v>
      </c>
      <c r="M849">
        <v>3206.17</v>
      </c>
      <c r="N849">
        <v>-2968.17</v>
      </c>
      <c r="O849">
        <v>-12.471303000000001</v>
      </c>
      <c r="P849">
        <v>2026</v>
      </c>
    </row>
    <row r="850" spans="1:16" x14ac:dyDescent="0.25">
      <c r="A850" t="s">
        <v>63</v>
      </c>
      <c r="B850" t="s">
        <v>473</v>
      </c>
      <c r="C850" t="s">
        <v>118</v>
      </c>
      <c r="D850" t="s">
        <v>117</v>
      </c>
      <c r="E850" s="71" t="s">
        <v>121</v>
      </c>
      <c r="F850" s="62" t="str">
        <f t="shared" si="14"/>
        <v>TAG001317 FAU Master Account Set: Budget Pool - Expense</v>
      </c>
      <c r="G850" s="71">
        <v>121511</v>
      </c>
      <c r="H850" s="71">
        <v>-2707.26</v>
      </c>
      <c r="I850" s="71">
        <v>118803.74</v>
      </c>
      <c r="J850" s="71">
        <v>117955.51</v>
      </c>
      <c r="K850" s="71">
        <v>0</v>
      </c>
      <c r="L850" s="71">
        <v>0</v>
      </c>
      <c r="M850">
        <v>117955.51</v>
      </c>
      <c r="N850">
        <v>848.23</v>
      </c>
      <c r="O850">
        <v>7.1399999999999996E-3</v>
      </c>
      <c r="P850">
        <v>2026</v>
      </c>
    </row>
    <row r="851" spans="1:16" x14ac:dyDescent="0.25">
      <c r="A851" t="s">
        <v>63</v>
      </c>
      <c r="B851" t="s">
        <v>473</v>
      </c>
      <c r="C851" t="s">
        <v>118</v>
      </c>
      <c r="D851" t="s">
        <v>117</v>
      </c>
      <c r="E851" s="71" t="s">
        <v>120</v>
      </c>
      <c r="F851" s="62" t="str">
        <f t="shared" si="14"/>
        <v>TAG001317 FAU Master Account Set: Budget Pool - INTRA-Fund Transfers Out</v>
      </c>
      <c r="G851" s="71">
        <v>3570.31</v>
      </c>
      <c r="H851" s="71">
        <v>0</v>
      </c>
      <c r="I851" s="71">
        <v>3570.31</v>
      </c>
      <c r="J851" s="71">
        <v>3523.03</v>
      </c>
      <c r="K851" s="71">
        <v>0</v>
      </c>
      <c r="L851" s="71">
        <v>0</v>
      </c>
      <c r="M851">
        <v>3523.03</v>
      </c>
      <c r="N851">
        <v>47.28</v>
      </c>
      <c r="O851">
        <v>1.3242E-2</v>
      </c>
      <c r="P851">
        <v>2026</v>
      </c>
    </row>
    <row r="852" spans="1:16" x14ac:dyDescent="0.25">
      <c r="A852" t="s">
        <v>63</v>
      </c>
      <c r="B852" t="s">
        <v>473</v>
      </c>
      <c r="C852" t="s">
        <v>118</v>
      </c>
      <c r="D852" t="s">
        <v>117</v>
      </c>
      <c r="E852" s="71" t="s">
        <v>116</v>
      </c>
      <c r="F852" s="62" t="str">
        <f t="shared" si="14"/>
        <v>TAG001317 FAU Master Account Set: Budget Pool - OPS</v>
      </c>
      <c r="G852" s="71">
        <v>6000</v>
      </c>
      <c r="H852" s="71">
        <v>2707.26</v>
      </c>
      <c r="I852" s="71">
        <v>8707.26</v>
      </c>
      <c r="J852" s="71">
        <v>7867.25</v>
      </c>
      <c r="K852" s="71">
        <v>0</v>
      </c>
      <c r="L852" s="71">
        <v>0</v>
      </c>
      <c r="M852">
        <v>7867.25</v>
      </c>
      <c r="N852">
        <v>840.01</v>
      </c>
      <c r="O852">
        <v>9.6472000000000002E-2</v>
      </c>
      <c r="P852">
        <v>2026</v>
      </c>
    </row>
    <row r="853" spans="1:16" x14ac:dyDescent="0.25">
      <c r="A853" t="s">
        <v>90</v>
      </c>
      <c r="B853" t="s">
        <v>472</v>
      </c>
      <c r="C853" t="s">
        <v>118</v>
      </c>
      <c r="D853" t="s">
        <v>117</v>
      </c>
      <c r="E853" s="71" t="s">
        <v>121</v>
      </c>
      <c r="F853" s="62" t="str">
        <f t="shared" si="14"/>
        <v>TAG001319 FAU Master Account Set: Budget Pool - Expense</v>
      </c>
      <c r="G853" s="71">
        <v>2900</v>
      </c>
      <c r="H853" s="71">
        <v>0</v>
      </c>
      <c r="I853" s="71">
        <v>2900</v>
      </c>
      <c r="J853" s="71">
        <v>2092.11</v>
      </c>
      <c r="K853" s="71">
        <v>0</v>
      </c>
      <c r="L853" s="71">
        <v>0</v>
      </c>
      <c r="M853">
        <v>2092.11</v>
      </c>
      <c r="N853">
        <v>807.89</v>
      </c>
      <c r="O853">
        <v>0.27858300000000003</v>
      </c>
      <c r="P853">
        <v>2026</v>
      </c>
    </row>
    <row r="854" spans="1:16" x14ac:dyDescent="0.25">
      <c r="A854" t="s">
        <v>90</v>
      </c>
      <c r="B854" t="s">
        <v>472</v>
      </c>
      <c r="C854" t="s">
        <v>118</v>
      </c>
      <c r="D854" t="s">
        <v>117</v>
      </c>
      <c r="E854" s="71" t="s">
        <v>120</v>
      </c>
      <c r="F854" s="62" t="str">
        <f t="shared" si="14"/>
        <v>TAG001319 FAU Master Account Set: Budget Pool - INTRA-Fund Transfers Out</v>
      </c>
      <c r="G854" s="71">
        <v>81.2</v>
      </c>
      <c r="H854" s="71">
        <v>0</v>
      </c>
      <c r="I854" s="71">
        <v>81.2</v>
      </c>
      <c r="J854" s="71">
        <v>537.58000000000004</v>
      </c>
      <c r="K854" s="71">
        <v>0</v>
      </c>
      <c r="L854" s="71">
        <v>0</v>
      </c>
      <c r="M854">
        <v>537.58000000000004</v>
      </c>
      <c r="N854">
        <v>-456.38</v>
      </c>
      <c r="O854">
        <v>-5.6204429999999999</v>
      </c>
      <c r="P854">
        <v>2026</v>
      </c>
    </row>
    <row r="855" spans="1:16" x14ac:dyDescent="0.25">
      <c r="A855" t="s">
        <v>64</v>
      </c>
      <c r="B855" t="s">
        <v>471</v>
      </c>
      <c r="C855" t="s">
        <v>118</v>
      </c>
      <c r="D855" t="s">
        <v>117</v>
      </c>
      <c r="E855" s="71" t="s">
        <v>121</v>
      </c>
      <c r="F855" s="62" t="str">
        <f t="shared" si="14"/>
        <v>TAG001320 FAU Master Account Set: Budget Pool - Expense</v>
      </c>
      <c r="G855" s="71">
        <v>4500</v>
      </c>
      <c r="H855" s="71">
        <v>1000</v>
      </c>
      <c r="I855" s="71">
        <v>5500</v>
      </c>
      <c r="J855" s="71">
        <v>5308.56</v>
      </c>
      <c r="K855" s="71">
        <v>0</v>
      </c>
      <c r="L855" s="71">
        <v>0</v>
      </c>
      <c r="M855">
        <v>5308.56</v>
      </c>
      <c r="N855">
        <v>191.44</v>
      </c>
      <c r="O855">
        <v>3.4806999999999998E-2</v>
      </c>
      <c r="P855">
        <v>2026</v>
      </c>
    </row>
    <row r="856" spans="1:16" x14ac:dyDescent="0.25">
      <c r="A856" t="s">
        <v>64</v>
      </c>
      <c r="B856" t="s">
        <v>471</v>
      </c>
      <c r="C856" t="s">
        <v>118</v>
      </c>
      <c r="D856" t="s">
        <v>117</v>
      </c>
      <c r="E856" s="71" t="s">
        <v>120</v>
      </c>
      <c r="F856" s="62" t="str">
        <f t="shared" si="14"/>
        <v>TAG001320 FAU Master Account Set: Budget Pool - INTRA-Fund Transfers Out</v>
      </c>
      <c r="G856" s="71">
        <v>126</v>
      </c>
      <c r="H856" s="71">
        <v>28</v>
      </c>
      <c r="I856" s="71">
        <v>154</v>
      </c>
      <c r="J856" s="71">
        <v>148.63999999999999</v>
      </c>
      <c r="K856" s="71">
        <v>0</v>
      </c>
      <c r="L856" s="71">
        <v>0</v>
      </c>
      <c r="M856">
        <v>148.63999999999999</v>
      </c>
      <c r="N856">
        <v>5.36</v>
      </c>
      <c r="O856">
        <v>3.4805000000000003E-2</v>
      </c>
      <c r="P856">
        <v>2026</v>
      </c>
    </row>
    <row r="857" spans="1:16" x14ac:dyDescent="0.25">
      <c r="A857" t="s">
        <v>82</v>
      </c>
      <c r="B857" t="s">
        <v>470</v>
      </c>
      <c r="C857" t="s">
        <v>118</v>
      </c>
      <c r="D857" t="s">
        <v>117</v>
      </c>
      <c r="E857" s="71" t="s">
        <v>121</v>
      </c>
      <c r="F857" s="62" t="str">
        <f t="shared" si="14"/>
        <v>TAG001321 FAU Master Account Set: Budget Pool - Expense</v>
      </c>
      <c r="G857" s="71">
        <v>13000</v>
      </c>
      <c r="H857" s="71">
        <v>0</v>
      </c>
      <c r="I857" s="71">
        <v>13000</v>
      </c>
      <c r="J857" s="71">
        <v>10522.52</v>
      </c>
      <c r="K857" s="71">
        <v>0</v>
      </c>
      <c r="L857" s="71">
        <v>0</v>
      </c>
      <c r="M857">
        <v>10522.52</v>
      </c>
      <c r="N857">
        <v>2477.48</v>
      </c>
      <c r="O857">
        <v>0.19057499999999999</v>
      </c>
      <c r="P857">
        <v>2026</v>
      </c>
    </row>
    <row r="858" spans="1:16" x14ac:dyDescent="0.25">
      <c r="A858" t="s">
        <v>82</v>
      </c>
      <c r="B858" t="s">
        <v>470</v>
      </c>
      <c r="C858" t="s">
        <v>118</v>
      </c>
      <c r="D858" t="s">
        <v>117</v>
      </c>
      <c r="E858" s="71" t="s">
        <v>120</v>
      </c>
      <c r="F858" s="62" t="str">
        <f t="shared" si="14"/>
        <v>TAG001321 FAU Master Account Set: Budget Pool - INTRA-Fund Transfers Out</v>
      </c>
      <c r="G858" s="71">
        <v>364</v>
      </c>
      <c r="H858" s="71">
        <v>0</v>
      </c>
      <c r="I858" s="71">
        <v>364</v>
      </c>
      <c r="J858" s="71">
        <v>4294.6400000000003</v>
      </c>
      <c r="K858" s="71">
        <v>0</v>
      </c>
      <c r="L858" s="71">
        <v>0</v>
      </c>
      <c r="M858">
        <v>4294.6400000000003</v>
      </c>
      <c r="N858">
        <v>-3930.64</v>
      </c>
      <c r="O858">
        <v>-10.798462000000001</v>
      </c>
      <c r="P858">
        <v>2026</v>
      </c>
    </row>
    <row r="859" spans="1:16" x14ac:dyDescent="0.25">
      <c r="A859" t="s">
        <v>91</v>
      </c>
      <c r="B859" t="s">
        <v>469</v>
      </c>
      <c r="C859" t="s">
        <v>118</v>
      </c>
      <c r="D859" t="s">
        <v>117</v>
      </c>
      <c r="E859" s="71" t="s">
        <v>121</v>
      </c>
      <c r="F859" s="62" t="str">
        <f t="shared" si="14"/>
        <v>TAG001322 FAU Master Account Set: Budget Pool - Expense</v>
      </c>
      <c r="G859" s="71">
        <v>24600</v>
      </c>
      <c r="H859" s="71">
        <v>0</v>
      </c>
      <c r="I859" s="71">
        <v>24600</v>
      </c>
      <c r="J859" s="71">
        <v>22030.28</v>
      </c>
      <c r="K859" s="71">
        <v>0</v>
      </c>
      <c r="L859" s="71">
        <v>0</v>
      </c>
      <c r="M859">
        <v>22030.28</v>
      </c>
      <c r="N859">
        <v>2569.7199999999998</v>
      </c>
      <c r="O859">
        <v>0.10446</v>
      </c>
      <c r="P859">
        <v>2026</v>
      </c>
    </row>
    <row r="860" spans="1:16" x14ac:dyDescent="0.25">
      <c r="A860" t="s">
        <v>91</v>
      </c>
      <c r="B860" t="s">
        <v>469</v>
      </c>
      <c r="C860" t="s">
        <v>118</v>
      </c>
      <c r="D860" t="s">
        <v>117</v>
      </c>
      <c r="E860" s="71" t="s">
        <v>120</v>
      </c>
      <c r="F860" s="62" t="str">
        <f t="shared" si="14"/>
        <v>TAG001322 FAU Master Account Set: Budget Pool - INTRA-Fund Transfers Out</v>
      </c>
      <c r="G860" s="71">
        <v>688.8</v>
      </c>
      <c r="H860" s="71">
        <v>0</v>
      </c>
      <c r="I860" s="71">
        <v>688.8</v>
      </c>
      <c r="J860" s="71">
        <v>1602.85</v>
      </c>
      <c r="K860" s="71">
        <v>0</v>
      </c>
      <c r="L860" s="71">
        <v>0</v>
      </c>
      <c r="M860">
        <v>1602.85</v>
      </c>
      <c r="N860">
        <v>-914.05</v>
      </c>
      <c r="O860">
        <v>-1.327018</v>
      </c>
      <c r="P860">
        <v>2026</v>
      </c>
    </row>
    <row r="861" spans="1:16" x14ac:dyDescent="0.25">
      <c r="A861" t="s">
        <v>92</v>
      </c>
      <c r="B861" t="s">
        <v>835</v>
      </c>
      <c r="C861" t="s">
        <v>118</v>
      </c>
      <c r="D861" t="s">
        <v>117</v>
      </c>
      <c r="E861" s="71" t="s">
        <v>121</v>
      </c>
      <c r="F861" s="62" t="str">
        <f t="shared" si="14"/>
        <v>TAG001323 FAU Master Account Set: Budget Pool - Expense</v>
      </c>
      <c r="G861" s="71">
        <v>11150</v>
      </c>
      <c r="H861" s="71">
        <v>1899.05</v>
      </c>
      <c r="I861" s="71">
        <v>13049.05</v>
      </c>
      <c r="J861" s="71">
        <v>11716.85</v>
      </c>
      <c r="K861" s="71">
        <v>0</v>
      </c>
      <c r="L861" s="71">
        <v>0</v>
      </c>
      <c r="M861">
        <v>11716.85</v>
      </c>
      <c r="N861">
        <v>1332.2</v>
      </c>
      <c r="O861">
        <v>0.102092</v>
      </c>
      <c r="P861">
        <v>2026</v>
      </c>
    </row>
    <row r="862" spans="1:16" x14ac:dyDescent="0.25">
      <c r="A862" t="s">
        <v>92</v>
      </c>
      <c r="B862" t="s">
        <v>835</v>
      </c>
      <c r="C862" t="s">
        <v>118</v>
      </c>
      <c r="D862" t="s">
        <v>117</v>
      </c>
      <c r="E862" s="71" t="s">
        <v>120</v>
      </c>
      <c r="F862" s="62" t="str">
        <f t="shared" si="14"/>
        <v>TAG001323 FAU Master Account Set: Budget Pool - INTRA-Fund Transfers Out</v>
      </c>
      <c r="G862" s="71">
        <v>2116.14</v>
      </c>
      <c r="H862" s="71">
        <v>0</v>
      </c>
      <c r="I862" s="71">
        <v>2116.14</v>
      </c>
      <c r="J862" s="71">
        <v>20414.169999999998</v>
      </c>
      <c r="K862" s="71">
        <v>0</v>
      </c>
      <c r="L862" s="71">
        <v>0</v>
      </c>
      <c r="M862">
        <v>20414.169999999998</v>
      </c>
      <c r="N862">
        <v>-18298.03</v>
      </c>
      <c r="O862">
        <v>-8.6468810000000005</v>
      </c>
      <c r="P862">
        <v>2026</v>
      </c>
    </row>
    <row r="863" spans="1:16" x14ac:dyDescent="0.25">
      <c r="A863" t="s">
        <v>92</v>
      </c>
      <c r="B863" t="s">
        <v>835</v>
      </c>
      <c r="C863" t="s">
        <v>118</v>
      </c>
      <c r="D863" t="s">
        <v>117</v>
      </c>
      <c r="E863" s="71" t="s">
        <v>125</v>
      </c>
      <c r="F863" s="62" t="str">
        <f t="shared" si="14"/>
        <v>TAG001323 FAU Master Account Set: Budget Pool - Salaries &amp; Benefits (AMP, SP, Faculty)</v>
      </c>
      <c r="G863" s="71">
        <v>64426.5</v>
      </c>
      <c r="H863" s="71">
        <v>-1899.05</v>
      </c>
      <c r="I863" s="71">
        <v>62527.45</v>
      </c>
      <c r="J863" s="71">
        <v>45774.14</v>
      </c>
      <c r="K863" s="71">
        <v>0</v>
      </c>
      <c r="L863" s="71">
        <v>0</v>
      </c>
      <c r="M863">
        <v>45774.14</v>
      </c>
      <c r="N863">
        <v>16753.310000000001</v>
      </c>
      <c r="O863">
        <v>0.26793499999999998</v>
      </c>
      <c r="P863">
        <v>2026</v>
      </c>
    </row>
    <row r="864" spans="1:16" x14ac:dyDescent="0.25">
      <c r="A864" t="s">
        <v>65</v>
      </c>
      <c r="B864" t="s">
        <v>467</v>
      </c>
      <c r="C864" t="s">
        <v>118</v>
      </c>
      <c r="D864" t="s">
        <v>117</v>
      </c>
      <c r="E864" s="71" t="s">
        <v>121</v>
      </c>
      <c r="F864" s="62" t="str">
        <f t="shared" si="14"/>
        <v>TAG001324 FAU Master Account Set: Budget Pool - Expense</v>
      </c>
      <c r="G864" s="71">
        <v>30000</v>
      </c>
      <c r="H864" s="71">
        <v>3000</v>
      </c>
      <c r="I864" s="71">
        <v>33000</v>
      </c>
      <c r="J864" s="71">
        <v>27973.17</v>
      </c>
      <c r="K864" s="71">
        <v>0</v>
      </c>
      <c r="L864" s="71">
        <v>0</v>
      </c>
      <c r="M864">
        <v>27973.17</v>
      </c>
      <c r="N864">
        <v>5026.83</v>
      </c>
      <c r="O864">
        <v>0.15232799999999999</v>
      </c>
      <c r="P864">
        <v>2026</v>
      </c>
    </row>
    <row r="865" spans="1:16" x14ac:dyDescent="0.25">
      <c r="A865" t="s">
        <v>65</v>
      </c>
      <c r="B865" t="s">
        <v>467</v>
      </c>
      <c r="C865" t="s">
        <v>118</v>
      </c>
      <c r="D865" t="s">
        <v>117</v>
      </c>
      <c r="E865" s="71" t="s">
        <v>120</v>
      </c>
      <c r="F865" s="62" t="str">
        <f t="shared" si="14"/>
        <v>TAG001324 FAU Master Account Set: Budget Pool - INTRA-Fund Transfers Out</v>
      </c>
      <c r="G865" s="71">
        <v>1535.8</v>
      </c>
      <c r="H865" s="71">
        <v>84</v>
      </c>
      <c r="I865" s="71">
        <v>1619.8</v>
      </c>
      <c r="J865" s="71">
        <v>1211.71</v>
      </c>
      <c r="K865" s="71">
        <v>0</v>
      </c>
      <c r="L865" s="71">
        <v>0</v>
      </c>
      <c r="M865">
        <v>1211.71</v>
      </c>
      <c r="N865">
        <v>408.09</v>
      </c>
      <c r="O865">
        <v>0.25193900000000002</v>
      </c>
      <c r="P865">
        <v>2026</v>
      </c>
    </row>
    <row r="866" spans="1:16" x14ac:dyDescent="0.25">
      <c r="A866" t="s">
        <v>65</v>
      </c>
      <c r="B866" t="s">
        <v>467</v>
      </c>
      <c r="C866" t="s">
        <v>118</v>
      </c>
      <c r="D866" t="s">
        <v>117</v>
      </c>
      <c r="E866" s="71" t="s">
        <v>116</v>
      </c>
      <c r="F866" s="62" t="str">
        <f t="shared" si="14"/>
        <v>TAG001324 FAU Master Account Set: Budget Pool - OPS</v>
      </c>
      <c r="G866" s="71">
        <v>24850</v>
      </c>
      <c r="H866" s="71">
        <v>0</v>
      </c>
      <c r="I866" s="71">
        <v>24850</v>
      </c>
      <c r="J866" s="71">
        <v>15301.64</v>
      </c>
      <c r="K866" s="71">
        <v>0</v>
      </c>
      <c r="L866" s="71">
        <v>0</v>
      </c>
      <c r="M866">
        <v>15301.64</v>
      </c>
      <c r="N866">
        <v>9548.36</v>
      </c>
      <c r="O866">
        <v>0.38424000000000003</v>
      </c>
      <c r="P866">
        <v>2026</v>
      </c>
    </row>
    <row r="867" spans="1:16" x14ac:dyDescent="0.25">
      <c r="A867" t="s">
        <v>93</v>
      </c>
      <c r="B867" t="s">
        <v>466</v>
      </c>
      <c r="C867" t="s">
        <v>118</v>
      </c>
      <c r="D867" t="s">
        <v>117</v>
      </c>
      <c r="E867" s="71" t="s">
        <v>121</v>
      </c>
      <c r="F867" s="62" t="str">
        <f t="shared" si="14"/>
        <v>TAG001325 FAU Master Account Set: Budget Pool - Expense</v>
      </c>
      <c r="G867" s="71">
        <v>3250</v>
      </c>
      <c r="H867" s="71">
        <v>0</v>
      </c>
      <c r="I867" s="71">
        <v>3250</v>
      </c>
      <c r="J867" s="71">
        <v>3238.44</v>
      </c>
      <c r="K867" s="71">
        <v>0</v>
      </c>
      <c r="L867" s="71">
        <v>0</v>
      </c>
      <c r="M867">
        <v>3238.44</v>
      </c>
      <c r="N867">
        <v>11.56</v>
      </c>
      <c r="O867">
        <v>3.5569999999999998E-3</v>
      </c>
      <c r="P867">
        <v>2026</v>
      </c>
    </row>
    <row r="868" spans="1:16" x14ac:dyDescent="0.25">
      <c r="A868" t="s">
        <v>93</v>
      </c>
      <c r="B868" t="s">
        <v>466</v>
      </c>
      <c r="C868" t="s">
        <v>118</v>
      </c>
      <c r="D868" t="s">
        <v>117</v>
      </c>
      <c r="E868" s="71" t="s">
        <v>120</v>
      </c>
      <c r="F868" s="62" t="str">
        <f t="shared" si="14"/>
        <v>TAG001325 FAU Master Account Set: Budget Pool - INTRA-Fund Transfers Out</v>
      </c>
      <c r="G868" s="71">
        <v>91</v>
      </c>
      <c r="H868" s="71">
        <v>0</v>
      </c>
      <c r="I868" s="71">
        <v>91</v>
      </c>
      <c r="J868" s="71">
        <v>90.68</v>
      </c>
      <c r="K868" s="71">
        <v>0</v>
      </c>
      <c r="L868" s="71">
        <v>0</v>
      </c>
      <c r="M868">
        <v>90.68</v>
      </c>
      <c r="N868">
        <v>0.32</v>
      </c>
      <c r="O868">
        <v>3.516E-3</v>
      </c>
      <c r="P868">
        <v>2026</v>
      </c>
    </row>
    <row r="869" spans="1:16" x14ac:dyDescent="0.25">
      <c r="A869" t="s">
        <v>94</v>
      </c>
      <c r="B869" t="s">
        <v>465</v>
      </c>
      <c r="C869" t="s">
        <v>118</v>
      </c>
      <c r="D869" t="s">
        <v>117</v>
      </c>
      <c r="E869" s="71" t="s">
        <v>121</v>
      </c>
      <c r="F869" s="62" t="str">
        <f t="shared" si="14"/>
        <v>TAG001326 FAU Master Account Set: Budget Pool - Expense</v>
      </c>
      <c r="G869" s="71">
        <v>4100</v>
      </c>
      <c r="H869" s="71">
        <v>0</v>
      </c>
      <c r="I869" s="71">
        <v>4100</v>
      </c>
      <c r="J869" s="71">
        <v>3131.5</v>
      </c>
      <c r="K869" s="71">
        <v>0</v>
      </c>
      <c r="L869" s="71">
        <v>0</v>
      </c>
      <c r="M869">
        <v>3131.5</v>
      </c>
      <c r="N869">
        <v>968.5</v>
      </c>
      <c r="O869">
        <v>0.23622000000000001</v>
      </c>
      <c r="P869">
        <v>2026</v>
      </c>
    </row>
    <row r="870" spans="1:16" x14ac:dyDescent="0.25">
      <c r="A870" t="s">
        <v>94</v>
      </c>
      <c r="B870" t="s">
        <v>465</v>
      </c>
      <c r="C870" t="s">
        <v>118</v>
      </c>
      <c r="D870" t="s">
        <v>117</v>
      </c>
      <c r="E870" s="71" t="s">
        <v>120</v>
      </c>
      <c r="F870" s="62" t="str">
        <f t="shared" si="14"/>
        <v>TAG001326 FAU Master Account Set: Budget Pool - INTRA-Fund Transfers Out</v>
      </c>
      <c r="G870" s="71">
        <v>114.8</v>
      </c>
      <c r="H870" s="71">
        <v>0</v>
      </c>
      <c r="I870" s="71">
        <v>114.8</v>
      </c>
      <c r="J870" s="71">
        <v>674.69</v>
      </c>
      <c r="K870" s="71">
        <v>0</v>
      </c>
      <c r="L870" s="71">
        <v>0</v>
      </c>
      <c r="M870">
        <v>674.69</v>
      </c>
      <c r="N870">
        <v>-559.89</v>
      </c>
      <c r="O870">
        <v>-4.8770910000000001</v>
      </c>
      <c r="P870">
        <v>2026</v>
      </c>
    </row>
    <row r="871" spans="1:16" x14ac:dyDescent="0.25">
      <c r="A871" t="s">
        <v>83</v>
      </c>
      <c r="B871" t="s">
        <v>464</v>
      </c>
      <c r="C871" t="s">
        <v>118</v>
      </c>
      <c r="D871" t="s">
        <v>117</v>
      </c>
      <c r="E871" s="71" t="s">
        <v>121</v>
      </c>
      <c r="F871" s="62" t="str">
        <f t="shared" si="14"/>
        <v>TAG001327 FAU Master Account Set: Budget Pool - Expense</v>
      </c>
      <c r="G871" s="71">
        <v>5000</v>
      </c>
      <c r="H871" s="71">
        <v>0</v>
      </c>
      <c r="I871" s="71">
        <v>5000</v>
      </c>
      <c r="J871" s="71">
        <v>4609.09</v>
      </c>
      <c r="K871" s="71">
        <v>0</v>
      </c>
      <c r="L871" s="71">
        <v>0</v>
      </c>
      <c r="M871">
        <v>4609.09</v>
      </c>
      <c r="N871">
        <v>390.91</v>
      </c>
      <c r="O871">
        <v>7.8182000000000001E-2</v>
      </c>
      <c r="P871">
        <v>2026</v>
      </c>
    </row>
    <row r="872" spans="1:16" x14ac:dyDescent="0.25">
      <c r="A872" t="s">
        <v>83</v>
      </c>
      <c r="B872" t="s">
        <v>464</v>
      </c>
      <c r="C872" t="s">
        <v>118</v>
      </c>
      <c r="D872" t="s">
        <v>117</v>
      </c>
      <c r="E872" s="71" t="s">
        <v>120</v>
      </c>
      <c r="F872" s="62" t="str">
        <f t="shared" si="14"/>
        <v>TAG001327 FAU Master Account Set: Budget Pool - INTRA-Fund Transfers Out</v>
      </c>
      <c r="G872" s="71">
        <v>140</v>
      </c>
      <c r="H872" s="71">
        <v>0</v>
      </c>
      <c r="I872" s="71">
        <v>140</v>
      </c>
      <c r="J872" s="71">
        <v>4129.07</v>
      </c>
      <c r="K872" s="71">
        <v>0</v>
      </c>
      <c r="L872" s="71">
        <v>0</v>
      </c>
      <c r="M872">
        <v>4129.07</v>
      </c>
      <c r="N872">
        <v>-3989.07</v>
      </c>
      <c r="O872">
        <v>-28.493357</v>
      </c>
      <c r="P872">
        <v>2026</v>
      </c>
    </row>
    <row r="873" spans="1:16" x14ac:dyDescent="0.25">
      <c r="A873" t="s">
        <v>95</v>
      </c>
      <c r="B873" t="s">
        <v>463</v>
      </c>
      <c r="C873" t="s">
        <v>118</v>
      </c>
      <c r="D873" t="s">
        <v>117</v>
      </c>
      <c r="E873" s="71" t="s">
        <v>121</v>
      </c>
      <c r="F873" s="62" t="str">
        <f t="shared" si="14"/>
        <v>TAG001328 FAU Master Account Set: Budget Pool - Expense</v>
      </c>
      <c r="G873" s="71">
        <v>15337</v>
      </c>
      <c r="H873" s="71">
        <v>0</v>
      </c>
      <c r="I873" s="71">
        <v>15337</v>
      </c>
      <c r="J873" s="71">
        <v>11588.04</v>
      </c>
      <c r="K873" s="71">
        <v>0</v>
      </c>
      <c r="L873" s="71">
        <v>0</v>
      </c>
      <c r="M873">
        <v>11588.04</v>
      </c>
      <c r="N873">
        <v>3748.96</v>
      </c>
      <c r="O873">
        <v>0.24443899999999999</v>
      </c>
      <c r="P873">
        <v>2026</v>
      </c>
    </row>
    <row r="874" spans="1:16" x14ac:dyDescent="0.25">
      <c r="A874" t="s">
        <v>95</v>
      </c>
      <c r="B874" t="s">
        <v>463</v>
      </c>
      <c r="C874" t="s">
        <v>118</v>
      </c>
      <c r="D874" t="s">
        <v>117</v>
      </c>
      <c r="E874" s="71" t="s">
        <v>120</v>
      </c>
      <c r="F874" s="62" t="str">
        <f t="shared" si="14"/>
        <v>TAG001328 FAU Master Account Set: Budget Pool - INTRA-Fund Transfers Out</v>
      </c>
      <c r="G874" s="71">
        <v>429.44</v>
      </c>
      <c r="H874" s="71">
        <v>0</v>
      </c>
      <c r="I874" s="71">
        <v>429.44</v>
      </c>
      <c r="J874" s="71">
        <v>324.45999999999998</v>
      </c>
      <c r="K874" s="71">
        <v>0</v>
      </c>
      <c r="L874" s="71">
        <v>0</v>
      </c>
      <c r="M874">
        <v>324.45999999999998</v>
      </c>
      <c r="N874">
        <v>104.98</v>
      </c>
      <c r="O874">
        <v>0.244451</v>
      </c>
      <c r="P874">
        <v>2026</v>
      </c>
    </row>
    <row r="875" spans="1:16" x14ac:dyDescent="0.25">
      <c r="A875" t="s">
        <v>84</v>
      </c>
      <c r="B875" t="s">
        <v>462</v>
      </c>
      <c r="C875" t="s">
        <v>118</v>
      </c>
      <c r="D875" t="s">
        <v>117</v>
      </c>
      <c r="E875" s="71" t="s">
        <v>121</v>
      </c>
      <c r="F875" s="62" t="str">
        <f t="shared" si="14"/>
        <v>TAG001329 FAU Master Account Set: Budget Pool - Expense</v>
      </c>
      <c r="G875" s="71">
        <v>453</v>
      </c>
      <c r="H875" s="71">
        <v>0</v>
      </c>
      <c r="I875" s="71">
        <v>453</v>
      </c>
      <c r="J875" s="71">
        <v>193.21</v>
      </c>
      <c r="K875" s="71">
        <v>0</v>
      </c>
      <c r="L875" s="71">
        <v>0</v>
      </c>
      <c r="M875">
        <v>193.21</v>
      </c>
      <c r="N875">
        <v>259.79000000000002</v>
      </c>
      <c r="O875">
        <v>0.573488</v>
      </c>
      <c r="P875">
        <v>2026</v>
      </c>
    </row>
    <row r="876" spans="1:16" x14ac:dyDescent="0.25">
      <c r="A876" t="s">
        <v>84</v>
      </c>
      <c r="B876" t="s">
        <v>462</v>
      </c>
      <c r="C876" t="s">
        <v>118</v>
      </c>
      <c r="D876" t="s">
        <v>117</v>
      </c>
      <c r="E876" s="71" t="s">
        <v>120</v>
      </c>
      <c r="F876" s="62" t="str">
        <f t="shared" si="14"/>
        <v>TAG001329 FAU Master Account Set: Budget Pool - INTRA-Fund Transfers Out</v>
      </c>
      <c r="G876" s="71">
        <v>2327.7199999999998</v>
      </c>
      <c r="H876" s="71">
        <v>0</v>
      </c>
      <c r="I876" s="71">
        <v>2327.7199999999998</v>
      </c>
      <c r="J876" s="71">
        <v>12056.39</v>
      </c>
      <c r="K876" s="71">
        <v>0</v>
      </c>
      <c r="L876" s="71">
        <v>0</v>
      </c>
      <c r="M876">
        <v>12056.39</v>
      </c>
      <c r="N876">
        <v>-9728.67</v>
      </c>
      <c r="O876">
        <v>-4.1794760000000002</v>
      </c>
      <c r="P876">
        <v>2026</v>
      </c>
    </row>
    <row r="877" spans="1:16" x14ac:dyDescent="0.25">
      <c r="A877" t="s">
        <v>84</v>
      </c>
      <c r="B877" t="s">
        <v>462</v>
      </c>
      <c r="C877" t="s">
        <v>118</v>
      </c>
      <c r="D877" t="s">
        <v>117</v>
      </c>
      <c r="E877" s="71" t="s">
        <v>116</v>
      </c>
      <c r="F877" s="62" t="str">
        <f t="shared" si="14"/>
        <v>TAG001329 FAU Master Account Set: Budget Pool - OPS</v>
      </c>
      <c r="G877" s="71">
        <v>82680</v>
      </c>
      <c r="H877" s="71">
        <v>0</v>
      </c>
      <c r="I877" s="71">
        <v>82680</v>
      </c>
      <c r="J877" s="71">
        <v>73249.149999999994</v>
      </c>
      <c r="K877" s="71">
        <v>0</v>
      </c>
      <c r="L877" s="71">
        <v>0</v>
      </c>
      <c r="M877">
        <v>73249.149999999994</v>
      </c>
      <c r="N877">
        <v>9430.85</v>
      </c>
      <c r="O877">
        <v>0.114064</v>
      </c>
      <c r="P877">
        <v>2026</v>
      </c>
    </row>
    <row r="878" spans="1:16" x14ac:dyDescent="0.25">
      <c r="A878" t="s">
        <v>66</v>
      </c>
      <c r="B878" t="s">
        <v>461</v>
      </c>
      <c r="C878" t="s">
        <v>118</v>
      </c>
      <c r="D878" t="s">
        <v>117</v>
      </c>
      <c r="E878" s="71" t="s">
        <v>121</v>
      </c>
      <c r="F878" s="62" t="str">
        <f t="shared" si="14"/>
        <v>TAG001330 FAU Master Account Set: Budget Pool - Expense</v>
      </c>
      <c r="G878" s="71">
        <v>400</v>
      </c>
      <c r="H878" s="71">
        <v>91.2</v>
      </c>
      <c r="I878" s="71">
        <v>491.2</v>
      </c>
      <c r="J878" s="71">
        <v>491.2</v>
      </c>
      <c r="K878" s="71">
        <v>0</v>
      </c>
      <c r="L878" s="71">
        <v>0</v>
      </c>
      <c r="M878">
        <v>491.2</v>
      </c>
      <c r="N878">
        <v>0</v>
      </c>
      <c r="O878">
        <v>0</v>
      </c>
      <c r="P878">
        <v>2026</v>
      </c>
    </row>
    <row r="879" spans="1:16" x14ac:dyDescent="0.25">
      <c r="A879" t="s">
        <v>66</v>
      </c>
      <c r="B879" t="s">
        <v>461</v>
      </c>
      <c r="C879" t="s">
        <v>118</v>
      </c>
      <c r="D879" t="s">
        <v>117</v>
      </c>
      <c r="E879" s="71" t="s">
        <v>120</v>
      </c>
      <c r="F879" s="62" t="str">
        <f t="shared" si="14"/>
        <v>TAG001330 FAU Master Account Set: Budget Pool - INTRA-Fund Transfers Out</v>
      </c>
      <c r="G879" s="71">
        <v>2818.06</v>
      </c>
      <c r="H879" s="71">
        <v>84</v>
      </c>
      <c r="I879" s="71">
        <v>2902.06</v>
      </c>
      <c r="J879" s="71">
        <v>3233.33</v>
      </c>
      <c r="K879" s="71">
        <v>0</v>
      </c>
      <c r="L879" s="71">
        <v>0</v>
      </c>
      <c r="M879">
        <v>3233.33</v>
      </c>
      <c r="N879">
        <v>-331.27</v>
      </c>
      <c r="O879">
        <v>-0.11415</v>
      </c>
      <c r="P879">
        <v>2026</v>
      </c>
    </row>
    <row r="880" spans="1:16" x14ac:dyDescent="0.25">
      <c r="A880" t="s">
        <v>66</v>
      </c>
      <c r="B880" t="s">
        <v>461</v>
      </c>
      <c r="C880" t="s">
        <v>118</v>
      </c>
      <c r="D880" t="s">
        <v>117</v>
      </c>
      <c r="E880" s="71" t="s">
        <v>116</v>
      </c>
      <c r="F880" s="62" t="str">
        <f t="shared" si="14"/>
        <v>TAG001330 FAU Master Account Set: Budget Pool - OPS</v>
      </c>
      <c r="G880" s="71">
        <v>100245</v>
      </c>
      <c r="H880" s="71">
        <v>8908.7999999999993</v>
      </c>
      <c r="I880" s="71">
        <v>109153.8</v>
      </c>
      <c r="J880" s="71">
        <v>114984.88</v>
      </c>
      <c r="K880" s="71">
        <v>0</v>
      </c>
      <c r="L880" s="71">
        <v>0</v>
      </c>
      <c r="M880">
        <v>114984.88</v>
      </c>
      <c r="N880">
        <v>-5831.08</v>
      </c>
      <c r="O880">
        <v>-5.3421000000000003E-2</v>
      </c>
      <c r="P880">
        <v>2026</v>
      </c>
    </row>
    <row r="881" spans="1:16" x14ac:dyDescent="0.25">
      <c r="A881" t="s">
        <v>67</v>
      </c>
      <c r="B881" t="s">
        <v>460</v>
      </c>
      <c r="C881" t="s">
        <v>118</v>
      </c>
      <c r="D881" t="s">
        <v>117</v>
      </c>
      <c r="E881" s="71" t="s">
        <v>121</v>
      </c>
      <c r="F881" s="62" t="str">
        <f t="shared" si="14"/>
        <v>TAG001331 FAU Master Account Set: Budget Pool - Expense</v>
      </c>
      <c r="G881" s="71">
        <v>8000</v>
      </c>
      <c r="H881" s="71">
        <v>0</v>
      </c>
      <c r="I881" s="71">
        <v>8000</v>
      </c>
      <c r="J881" s="71">
        <v>6542.1</v>
      </c>
      <c r="K881" s="71">
        <v>0</v>
      </c>
      <c r="L881" s="71">
        <v>0</v>
      </c>
      <c r="M881">
        <v>6542.1</v>
      </c>
      <c r="N881">
        <v>1457.9</v>
      </c>
      <c r="O881">
        <v>0.18223800000000001</v>
      </c>
      <c r="P881">
        <v>2026</v>
      </c>
    </row>
    <row r="882" spans="1:16" x14ac:dyDescent="0.25">
      <c r="A882" t="s">
        <v>67</v>
      </c>
      <c r="B882" t="s">
        <v>460</v>
      </c>
      <c r="C882" t="s">
        <v>118</v>
      </c>
      <c r="D882" t="s">
        <v>117</v>
      </c>
      <c r="E882" s="71" t="s">
        <v>120</v>
      </c>
      <c r="F882" s="62" t="str">
        <f t="shared" si="14"/>
        <v>TAG001331 FAU Master Account Set: Budget Pool - INTRA-Fund Transfers Out</v>
      </c>
      <c r="G882" s="71">
        <v>224</v>
      </c>
      <c r="H882" s="71">
        <v>0</v>
      </c>
      <c r="I882" s="71">
        <v>224</v>
      </c>
      <c r="J882" s="71">
        <v>183.17</v>
      </c>
      <c r="K882" s="71">
        <v>0</v>
      </c>
      <c r="L882" s="71">
        <v>0</v>
      </c>
      <c r="M882">
        <v>183.17</v>
      </c>
      <c r="N882">
        <v>40.83</v>
      </c>
      <c r="O882">
        <v>0.18227699999999999</v>
      </c>
      <c r="P882">
        <v>2026</v>
      </c>
    </row>
    <row r="883" spans="1:16" x14ac:dyDescent="0.25">
      <c r="A883" t="s">
        <v>68</v>
      </c>
      <c r="B883" t="s">
        <v>459</v>
      </c>
      <c r="C883" t="s">
        <v>118</v>
      </c>
      <c r="D883" t="s">
        <v>117</v>
      </c>
      <c r="E883" s="71" t="s">
        <v>121</v>
      </c>
      <c r="F883" s="62" t="str">
        <f t="shared" si="14"/>
        <v>TAG001332 FAU Master Account Set: Budget Pool - Expense</v>
      </c>
      <c r="G883" s="71">
        <v>14300</v>
      </c>
      <c r="H883" s="71">
        <v>863.75</v>
      </c>
      <c r="I883" s="71">
        <v>15163.75</v>
      </c>
      <c r="J883" s="71">
        <v>9683.0300000000007</v>
      </c>
      <c r="K883" s="71">
        <v>0</v>
      </c>
      <c r="L883" s="71">
        <v>0</v>
      </c>
      <c r="M883">
        <v>9683.0300000000007</v>
      </c>
      <c r="N883">
        <v>5480.72</v>
      </c>
      <c r="O883">
        <v>0.36143599999999998</v>
      </c>
      <c r="P883">
        <v>2026</v>
      </c>
    </row>
    <row r="884" spans="1:16" x14ac:dyDescent="0.25">
      <c r="A884" t="s">
        <v>68</v>
      </c>
      <c r="B884" t="s">
        <v>459</v>
      </c>
      <c r="C884" t="s">
        <v>118</v>
      </c>
      <c r="D884" t="s">
        <v>117</v>
      </c>
      <c r="E884" s="71" t="s">
        <v>120</v>
      </c>
      <c r="F884" s="62" t="str">
        <f t="shared" si="14"/>
        <v>TAG001332 FAU Master Account Set: Budget Pool - INTRA-Fund Transfers Out</v>
      </c>
      <c r="G884" s="71">
        <v>2323.16</v>
      </c>
      <c r="H884" s="71">
        <v>-198</v>
      </c>
      <c r="I884" s="71">
        <v>2125.16</v>
      </c>
      <c r="J884" s="71">
        <v>1573.91</v>
      </c>
      <c r="K884" s="71">
        <v>0</v>
      </c>
      <c r="L884" s="71">
        <v>0</v>
      </c>
      <c r="M884">
        <v>1573.91</v>
      </c>
      <c r="N884">
        <v>551.25</v>
      </c>
      <c r="O884">
        <v>0.25939200000000001</v>
      </c>
      <c r="P884">
        <v>2026</v>
      </c>
    </row>
    <row r="885" spans="1:16" x14ac:dyDescent="0.25">
      <c r="A885" t="s">
        <v>68</v>
      </c>
      <c r="B885" t="s">
        <v>459</v>
      </c>
      <c r="C885" t="s">
        <v>118</v>
      </c>
      <c r="D885" t="s">
        <v>117</v>
      </c>
      <c r="E885" s="71" t="s">
        <v>116</v>
      </c>
      <c r="F885" s="62" t="str">
        <f t="shared" si="14"/>
        <v>TAG001332 FAU Master Account Set: Budget Pool - OPS</v>
      </c>
      <c r="G885" s="71">
        <v>68670</v>
      </c>
      <c r="H885" s="71">
        <v>-13863.75</v>
      </c>
      <c r="I885" s="71">
        <v>54806.25</v>
      </c>
      <c r="J885" s="71">
        <v>46527.08</v>
      </c>
      <c r="K885" s="71">
        <v>0</v>
      </c>
      <c r="L885" s="71">
        <v>0</v>
      </c>
      <c r="M885">
        <v>46527.08</v>
      </c>
      <c r="N885">
        <v>8279.17</v>
      </c>
      <c r="O885">
        <v>0.151063</v>
      </c>
      <c r="P885">
        <v>2026</v>
      </c>
    </row>
    <row r="886" spans="1:16" x14ac:dyDescent="0.25">
      <c r="A886" t="s">
        <v>85</v>
      </c>
      <c r="B886" t="s">
        <v>458</v>
      </c>
      <c r="C886" t="s">
        <v>118</v>
      </c>
      <c r="D886" t="s">
        <v>117</v>
      </c>
      <c r="E886" s="71" t="s">
        <v>121</v>
      </c>
      <c r="F886" s="62" t="str">
        <f t="shared" si="14"/>
        <v>TAG001333 FAU Master Account Set: Budget Pool - Expense</v>
      </c>
      <c r="G886" s="71">
        <v>1500</v>
      </c>
      <c r="H886" s="71">
        <v>0</v>
      </c>
      <c r="I886" s="71">
        <v>1500</v>
      </c>
      <c r="J886" s="71">
        <v>109.8</v>
      </c>
      <c r="K886" s="71">
        <v>0</v>
      </c>
      <c r="L886" s="71">
        <v>0</v>
      </c>
      <c r="M886">
        <v>109.8</v>
      </c>
      <c r="N886">
        <v>1390.2</v>
      </c>
      <c r="O886">
        <v>0.92679999999999996</v>
      </c>
      <c r="P886">
        <v>2026</v>
      </c>
    </row>
    <row r="887" spans="1:16" x14ac:dyDescent="0.25">
      <c r="A887" t="s">
        <v>85</v>
      </c>
      <c r="B887" t="s">
        <v>458</v>
      </c>
      <c r="C887" t="s">
        <v>118</v>
      </c>
      <c r="D887" t="s">
        <v>117</v>
      </c>
      <c r="E887" s="71" t="s">
        <v>120</v>
      </c>
      <c r="F887" s="62" t="str">
        <f t="shared" si="14"/>
        <v>TAG001333 FAU Master Account Set: Budget Pool - INTRA-Fund Transfers Out</v>
      </c>
      <c r="G887" s="71">
        <v>42</v>
      </c>
      <c r="H887" s="71">
        <v>0</v>
      </c>
      <c r="I887" s="71">
        <v>42</v>
      </c>
      <c r="J887" s="71">
        <v>1303.07</v>
      </c>
      <c r="K887" s="71">
        <v>0</v>
      </c>
      <c r="L887" s="71">
        <v>0</v>
      </c>
      <c r="M887">
        <v>1303.07</v>
      </c>
      <c r="N887">
        <v>-1261.07</v>
      </c>
      <c r="O887">
        <v>-30.025476000000001</v>
      </c>
      <c r="P887">
        <v>2026</v>
      </c>
    </row>
    <row r="888" spans="1:16" x14ac:dyDescent="0.25">
      <c r="A888" t="s">
        <v>69</v>
      </c>
      <c r="B888" t="s">
        <v>457</v>
      </c>
      <c r="C888" t="s">
        <v>118</v>
      </c>
      <c r="D888" t="s">
        <v>117</v>
      </c>
      <c r="E888" s="71" t="s">
        <v>121</v>
      </c>
      <c r="F888" s="62" t="str">
        <f t="shared" si="14"/>
        <v>TAG001334 FAU Master Account Set: Budget Pool - Expense</v>
      </c>
      <c r="G888" s="71">
        <v>25000</v>
      </c>
      <c r="H888" s="71">
        <v>0</v>
      </c>
      <c r="I888" s="71">
        <v>25000</v>
      </c>
      <c r="J888" s="71">
        <v>23842.95</v>
      </c>
      <c r="K888" s="71">
        <v>0</v>
      </c>
      <c r="L888" s="71">
        <v>0</v>
      </c>
      <c r="M888">
        <v>23842.95</v>
      </c>
      <c r="N888">
        <v>1157.05</v>
      </c>
      <c r="O888">
        <v>4.6281999999999997E-2</v>
      </c>
      <c r="P888">
        <v>2026</v>
      </c>
    </row>
    <row r="889" spans="1:16" x14ac:dyDescent="0.25">
      <c r="A889" t="s">
        <v>69</v>
      </c>
      <c r="B889" t="s">
        <v>457</v>
      </c>
      <c r="C889" t="s">
        <v>118</v>
      </c>
      <c r="D889" t="s">
        <v>117</v>
      </c>
      <c r="E889" s="71" t="s">
        <v>120</v>
      </c>
      <c r="F889" s="62" t="str">
        <f t="shared" si="14"/>
        <v>TAG001334 FAU Master Account Set: Budget Pool - INTRA-Fund Transfers Out</v>
      </c>
      <c r="G889" s="71">
        <v>700</v>
      </c>
      <c r="H889" s="71">
        <v>0</v>
      </c>
      <c r="I889" s="71">
        <v>700</v>
      </c>
      <c r="J889" s="71">
        <v>667.6</v>
      </c>
      <c r="K889" s="71">
        <v>0</v>
      </c>
      <c r="L889" s="71">
        <v>0</v>
      </c>
      <c r="M889">
        <v>667.6</v>
      </c>
      <c r="N889">
        <v>32.4</v>
      </c>
      <c r="O889">
        <v>4.6286000000000001E-2</v>
      </c>
      <c r="P889">
        <v>2026</v>
      </c>
    </row>
    <row r="890" spans="1:16" x14ac:dyDescent="0.25">
      <c r="A890" t="s">
        <v>70</v>
      </c>
      <c r="B890" t="s">
        <v>456</v>
      </c>
      <c r="C890" t="s">
        <v>118</v>
      </c>
      <c r="D890" t="s">
        <v>117</v>
      </c>
      <c r="E890" s="71" t="s">
        <v>121</v>
      </c>
      <c r="F890" s="62" t="str">
        <f t="shared" si="14"/>
        <v>TAG001336 FAU Master Account Set: Budget Pool - Expense</v>
      </c>
      <c r="G890" s="71">
        <v>131665</v>
      </c>
      <c r="H890" s="71">
        <v>11067</v>
      </c>
      <c r="I890" s="71">
        <v>142732</v>
      </c>
      <c r="J890" s="71">
        <v>124686.57</v>
      </c>
      <c r="K890" s="71">
        <v>0</v>
      </c>
      <c r="L890" s="71">
        <v>0</v>
      </c>
      <c r="M890">
        <v>124686.57</v>
      </c>
      <c r="N890">
        <v>18045.43</v>
      </c>
      <c r="O890">
        <v>0.12642900000000001</v>
      </c>
      <c r="P890">
        <v>2026</v>
      </c>
    </row>
    <row r="891" spans="1:16" x14ac:dyDescent="0.25">
      <c r="A891" t="s">
        <v>70</v>
      </c>
      <c r="B891" t="s">
        <v>456</v>
      </c>
      <c r="C891" t="s">
        <v>118</v>
      </c>
      <c r="D891" t="s">
        <v>117</v>
      </c>
      <c r="E891" s="71" t="s">
        <v>120</v>
      </c>
      <c r="F891" s="62" t="str">
        <f t="shared" si="14"/>
        <v>TAG001336 FAU Master Account Set: Budget Pool - INTRA-Fund Transfers Out</v>
      </c>
      <c r="G891" s="71">
        <v>3686.62</v>
      </c>
      <c r="H891" s="71">
        <v>309.88</v>
      </c>
      <c r="I891" s="71">
        <v>3996.5</v>
      </c>
      <c r="J891" s="71">
        <v>3491.22</v>
      </c>
      <c r="K891" s="71">
        <v>0</v>
      </c>
      <c r="L891" s="71">
        <v>0</v>
      </c>
      <c r="M891">
        <v>3491.22</v>
      </c>
      <c r="N891">
        <v>505.28</v>
      </c>
      <c r="O891">
        <v>0.12643099999999999</v>
      </c>
      <c r="P891">
        <v>2026</v>
      </c>
    </row>
    <row r="892" spans="1:16" x14ac:dyDescent="0.25">
      <c r="A892" t="s">
        <v>86</v>
      </c>
      <c r="B892" t="s">
        <v>455</v>
      </c>
      <c r="C892" t="s">
        <v>118</v>
      </c>
      <c r="D892" t="s">
        <v>117</v>
      </c>
      <c r="E892" s="71" t="s">
        <v>121</v>
      </c>
      <c r="F892" s="62" t="str">
        <f t="shared" si="14"/>
        <v>TAG001337 FAU Master Account Set: Budget Pool - Expense</v>
      </c>
      <c r="G892" s="71">
        <v>1350</v>
      </c>
      <c r="H892" s="71">
        <v>0</v>
      </c>
      <c r="I892" s="71">
        <v>1350</v>
      </c>
      <c r="J892" s="71">
        <v>0</v>
      </c>
      <c r="K892" s="71">
        <v>0</v>
      </c>
      <c r="L892" s="71">
        <v>0</v>
      </c>
      <c r="M892">
        <v>0</v>
      </c>
      <c r="N892">
        <v>1350</v>
      </c>
      <c r="O892">
        <v>1</v>
      </c>
      <c r="P892">
        <v>2026</v>
      </c>
    </row>
    <row r="893" spans="1:16" x14ac:dyDescent="0.25">
      <c r="A893" t="s">
        <v>86</v>
      </c>
      <c r="B893" t="s">
        <v>455</v>
      </c>
      <c r="C893" t="s">
        <v>118</v>
      </c>
      <c r="D893" t="s">
        <v>117</v>
      </c>
      <c r="E893" s="71" t="s">
        <v>120</v>
      </c>
      <c r="F893" s="62" t="str">
        <f t="shared" si="14"/>
        <v>TAG001337 FAU Master Account Set: Budget Pool - INTRA-Fund Transfers Out</v>
      </c>
      <c r="G893" s="71">
        <v>37.799999999999997</v>
      </c>
      <c r="H893" s="71">
        <v>0</v>
      </c>
      <c r="I893" s="71">
        <v>37.799999999999997</v>
      </c>
      <c r="J893" s="71">
        <v>3750</v>
      </c>
      <c r="K893" s="71">
        <v>0</v>
      </c>
      <c r="L893" s="71">
        <v>0</v>
      </c>
      <c r="M893">
        <v>3750</v>
      </c>
      <c r="N893">
        <v>-3712.2</v>
      </c>
      <c r="O893">
        <v>-98.206349000000003</v>
      </c>
      <c r="P893">
        <v>2026</v>
      </c>
    </row>
    <row r="894" spans="1:16" x14ac:dyDescent="0.25">
      <c r="A894" t="s">
        <v>71</v>
      </c>
      <c r="B894" t="s">
        <v>454</v>
      </c>
      <c r="C894" t="s">
        <v>118</v>
      </c>
      <c r="D894" t="s">
        <v>117</v>
      </c>
      <c r="E894" s="71" t="s">
        <v>121</v>
      </c>
      <c r="F894" s="62" t="str">
        <f t="shared" si="14"/>
        <v>TAG001339 FAU Master Account Set: Budget Pool - Expense</v>
      </c>
      <c r="G894" s="71">
        <v>45000</v>
      </c>
      <c r="H894" s="71">
        <v>-33187.5</v>
      </c>
      <c r="I894" s="71">
        <v>11812.5</v>
      </c>
      <c r="J894" s="71">
        <v>9952.51</v>
      </c>
      <c r="K894" s="71">
        <v>0</v>
      </c>
      <c r="L894" s="71">
        <v>0</v>
      </c>
      <c r="M894">
        <v>9952.51</v>
      </c>
      <c r="N894">
        <v>1859.99</v>
      </c>
      <c r="O894">
        <v>0.15745899999999999</v>
      </c>
      <c r="P894">
        <v>2026</v>
      </c>
    </row>
    <row r="895" spans="1:16" x14ac:dyDescent="0.25">
      <c r="A895" t="s">
        <v>71</v>
      </c>
      <c r="B895" t="s">
        <v>454</v>
      </c>
      <c r="C895" t="s">
        <v>118</v>
      </c>
      <c r="D895" t="s">
        <v>117</v>
      </c>
      <c r="E895" s="71" t="s">
        <v>120</v>
      </c>
      <c r="F895" s="62" t="str">
        <f t="shared" si="14"/>
        <v>TAG001339 FAU Master Account Set: Budget Pool - INTRA-Fund Transfers Out</v>
      </c>
      <c r="G895" s="71">
        <v>1260</v>
      </c>
      <c r="H895" s="71">
        <v>-929.25</v>
      </c>
      <c r="I895" s="71">
        <v>330.75</v>
      </c>
      <c r="J895" s="71">
        <v>278.67</v>
      </c>
      <c r="K895" s="71">
        <v>0</v>
      </c>
      <c r="L895" s="71">
        <v>0</v>
      </c>
      <c r="M895">
        <v>278.67</v>
      </c>
      <c r="N895">
        <v>52.08</v>
      </c>
      <c r="O895">
        <v>0.15745999999999999</v>
      </c>
      <c r="P895">
        <v>2026</v>
      </c>
    </row>
    <row r="896" spans="1:16" x14ac:dyDescent="0.25">
      <c r="A896" t="s">
        <v>72</v>
      </c>
      <c r="B896" t="s">
        <v>453</v>
      </c>
      <c r="C896" t="s">
        <v>118</v>
      </c>
      <c r="D896" t="s">
        <v>117</v>
      </c>
      <c r="E896" s="71" t="s">
        <v>121</v>
      </c>
      <c r="F896" s="62" t="str">
        <f t="shared" si="14"/>
        <v>TAG001341 FAU Master Account Set: Budget Pool - Expense</v>
      </c>
      <c r="G896" s="71">
        <v>12500</v>
      </c>
      <c r="H896" s="71">
        <v>1000</v>
      </c>
      <c r="I896" s="71">
        <v>13500</v>
      </c>
      <c r="J896" s="71">
        <v>10414.129999999999</v>
      </c>
      <c r="K896" s="71">
        <v>0</v>
      </c>
      <c r="L896" s="71">
        <v>0</v>
      </c>
      <c r="M896">
        <v>10414.129999999999</v>
      </c>
      <c r="N896">
        <v>3085.87</v>
      </c>
      <c r="O896">
        <v>0.22858300000000001</v>
      </c>
      <c r="P896">
        <v>2026</v>
      </c>
    </row>
    <row r="897" spans="1:16" x14ac:dyDescent="0.25">
      <c r="A897" t="s">
        <v>72</v>
      </c>
      <c r="B897" t="s">
        <v>453</v>
      </c>
      <c r="C897" t="s">
        <v>118</v>
      </c>
      <c r="D897" t="s">
        <v>117</v>
      </c>
      <c r="E897" s="71" t="s">
        <v>120</v>
      </c>
      <c r="F897" s="62" t="str">
        <f t="shared" si="14"/>
        <v>TAG001341 FAU Master Account Set: Budget Pool - INTRA-Fund Transfers Out</v>
      </c>
      <c r="G897" s="71">
        <v>532.70000000000005</v>
      </c>
      <c r="H897" s="71">
        <v>29</v>
      </c>
      <c r="I897" s="71">
        <v>561.70000000000005</v>
      </c>
      <c r="J897" s="71">
        <v>387.51</v>
      </c>
      <c r="K897" s="71">
        <v>0</v>
      </c>
      <c r="L897" s="71">
        <v>0</v>
      </c>
      <c r="M897">
        <v>387.51</v>
      </c>
      <c r="N897">
        <v>174.19</v>
      </c>
      <c r="O897">
        <v>0.310112</v>
      </c>
      <c r="P897">
        <v>2026</v>
      </c>
    </row>
    <row r="898" spans="1:16" x14ac:dyDescent="0.25">
      <c r="A898" t="s">
        <v>72</v>
      </c>
      <c r="B898" t="s">
        <v>453</v>
      </c>
      <c r="C898" t="s">
        <v>118</v>
      </c>
      <c r="D898" t="s">
        <v>117</v>
      </c>
      <c r="E898" s="71" t="s">
        <v>116</v>
      </c>
      <c r="F898" s="62" t="str">
        <f t="shared" si="14"/>
        <v>TAG001341 FAU Master Account Set: Budget Pool - OPS</v>
      </c>
      <c r="G898" s="71">
        <v>6525</v>
      </c>
      <c r="H898" s="71">
        <v>0</v>
      </c>
      <c r="I898" s="71">
        <v>6525</v>
      </c>
      <c r="J898" s="71">
        <v>3425.63</v>
      </c>
      <c r="K898" s="71">
        <v>0</v>
      </c>
      <c r="L898" s="71">
        <v>0</v>
      </c>
      <c r="M898">
        <v>3425.63</v>
      </c>
      <c r="N898">
        <v>3099.37</v>
      </c>
      <c r="O898">
        <v>0.474999</v>
      </c>
      <c r="P898">
        <v>2026</v>
      </c>
    </row>
    <row r="899" spans="1:16" x14ac:dyDescent="0.25">
      <c r="A899" t="s">
        <v>73</v>
      </c>
      <c r="B899" t="s">
        <v>836</v>
      </c>
      <c r="C899" t="s">
        <v>118</v>
      </c>
      <c r="D899" t="s">
        <v>117</v>
      </c>
      <c r="E899" s="71" t="s">
        <v>121</v>
      </c>
      <c r="F899" s="62" t="str">
        <f t="shared" ref="F899:F962" si="15">_xlfn.CONCAT(A899," ",E899)</f>
        <v>TAG001342 FAU Master Account Set: Budget Pool - Expense</v>
      </c>
      <c r="G899" s="71">
        <v>57000</v>
      </c>
      <c r="H899" s="71">
        <v>7988</v>
      </c>
      <c r="I899" s="71">
        <v>64988</v>
      </c>
      <c r="J899" s="71">
        <v>61569.66</v>
      </c>
      <c r="K899" s="71">
        <v>0</v>
      </c>
      <c r="L899" s="71">
        <v>0</v>
      </c>
      <c r="M899">
        <v>61569.66</v>
      </c>
      <c r="N899">
        <v>3418.34</v>
      </c>
      <c r="O899">
        <v>5.2600000000000001E-2</v>
      </c>
      <c r="P899">
        <v>2026</v>
      </c>
    </row>
    <row r="900" spans="1:16" x14ac:dyDescent="0.25">
      <c r="A900" t="s">
        <v>73</v>
      </c>
      <c r="B900" t="s">
        <v>836</v>
      </c>
      <c r="C900" t="s">
        <v>118</v>
      </c>
      <c r="D900" t="s">
        <v>117</v>
      </c>
      <c r="E900" s="71" t="s">
        <v>120</v>
      </c>
      <c r="F900" s="62" t="str">
        <f t="shared" si="15"/>
        <v>TAG001342 FAU Master Account Set: Budget Pool - INTRA-Fund Transfers Out</v>
      </c>
      <c r="G900" s="71">
        <v>2310</v>
      </c>
      <c r="H900" s="71">
        <v>225.66</v>
      </c>
      <c r="I900" s="71">
        <v>2535.66</v>
      </c>
      <c r="J900" s="71">
        <v>2365.21</v>
      </c>
      <c r="K900" s="71">
        <v>0</v>
      </c>
      <c r="L900" s="71">
        <v>0</v>
      </c>
      <c r="M900">
        <v>2365.21</v>
      </c>
      <c r="N900">
        <v>170.45</v>
      </c>
      <c r="O900">
        <v>6.7221000000000003E-2</v>
      </c>
      <c r="P900">
        <v>2026</v>
      </c>
    </row>
    <row r="901" spans="1:16" x14ac:dyDescent="0.25">
      <c r="A901" t="s">
        <v>73</v>
      </c>
      <c r="B901" t="s">
        <v>836</v>
      </c>
      <c r="C901" t="s">
        <v>118</v>
      </c>
      <c r="D901" t="s">
        <v>117</v>
      </c>
      <c r="E901" s="71" t="s">
        <v>116</v>
      </c>
      <c r="F901" s="62" t="str">
        <f t="shared" si="15"/>
        <v>TAG001342 FAU Master Account Set: Budget Pool - OPS</v>
      </c>
      <c r="G901" s="71">
        <v>25500</v>
      </c>
      <c r="H901" s="71">
        <v>0</v>
      </c>
      <c r="I901" s="71">
        <v>25500</v>
      </c>
      <c r="J901" s="71">
        <v>22902.45</v>
      </c>
      <c r="K901" s="71">
        <v>0</v>
      </c>
      <c r="L901" s="71">
        <v>0</v>
      </c>
      <c r="M901">
        <v>22902.45</v>
      </c>
      <c r="N901">
        <v>2597.5500000000002</v>
      </c>
      <c r="O901">
        <v>0.101865</v>
      </c>
      <c r="P901">
        <v>2026</v>
      </c>
    </row>
    <row r="902" spans="1:16" x14ac:dyDescent="0.25">
      <c r="A902" t="s">
        <v>87</v>
      </c>
      <c r="B902" t="s">
        <v>451</v>
      </c>
      <c r="C902" t="s">
        <v>118</v>
      </c>
      <c r="D902" t="s">
        <v>117</v>
      </c>
      <c r="E902" s="71" t="s">
        <v>121</v>
      </c>
      <c r="F902" s="62" t="str">
        <f t="shared" si="15"/>
        <v>TAG001343 FAU Master Account Set: Budget Pool - Expense</v>
      </c>
      <c r="G902" s="71">
        <v>30902</v>
      </c>
      <c r="H902" s="71">
        <v>0</v>
      </c>
      <c r="I902" s="71">
        <v>30902</v>
      </c>
      <c r="J902" s="71">
        <v>29531.67</v>
      </c>
      <c r="K902" s="71">
        <v>0</v>
      </c>
      <c r="L902" s="71">
        <v>0</v>
      </c>
      <c r="M902">
        <v>29531.67</v>
      </c>
      <c r="N902">
        <v>1370.33</v>
      </c>
      <c r="O902">
        <v>4.4344000000000001E-2</v>
      </c>
      <c r="P902">
        <v>2026</v>
      </c>
    </row>
    <row r="903" spans="1:16" x14ac:dyDescent="0.25">
      <c r="A903" t="s">
        <v>87</v>
      </c>
      <c r="B903" t="s">
        <v>451</v>
      </c>
      <c r="C903" t="s">
        <v>118</v>
      </c>
      <c r="D903" t="s">
        <v>117</v>
      </c>
      <c r="E903" s="71" t="s">
        <v>120</v>
      </c>
      <c r="F903" s="62" t="str">
        <f t="shared" si="15"/>
        <v>TAG001343 FAU Master Account Set: Budget Pool - INTRA-Fund Transfers Out</v>
      </c>
      <c r="G903" s="71">
        <v>865.26</v>
      </c>
      <c r="H903" s="71">
        <v>0</v>
      </c>
      <c r="I903" s="71">
        <v>865.26</v>
      </c>
      <c r="J903" s="71">
        <v>826.89</v>
      </c>
      <c r="K903" s="71">
        <v>0</v>
      </c>
      <c r="L903" s="71">
        <v>0</v>
      </c>
      <c r="M903">
        <v>826.89</v>
      </c>
      <c r="N903">
        <v>38.369999999999997</v>
      </c>
      <c r="O903">
        <v>4.4340999999999998E-2</v>
      </c>
      <c r="P903">
        <v>2026</v>
      </c>
    </row>
    <row r="904" spans="1:16" x14ac:dyDescent="0.25">
      <c r="A904" t="s">
        <v>96</v>
      </c>
      <c r="B904" t="s">
        <v>450</v>
      </c>
      <c r="C904" t="s">
        <v>118</v>
      </c>
      <c r="D904" t="s">
        <v>117</v>
      </c>
      <c r="E904" s="71" t="s">
        <v>121</v>
      </c>
      <c r="F904" s="62" t="str">
        <f t="shared" si="15"/>
        <v>TAG001344 FAU Master Account Set: Budget Pool - Expense</v>
      </c>
      <c r="G904" s="71">
        <v>10160</v>
      </c>
      <c r="H904" s="71">
        <v>2855</v>
      </c>
      <c r="I904" s="71">
        <v>13015</v>
      </c>
      <c r="J904" s="71">
        <v>7739.09</v>
      </c>
      <c r="K904" s="71">
        <v>0</v>
      </c>
      <c r="L904" s="71">
        <v>0</v>
      </c>
      <c r="M904">
        <v>7739.09</v>
      </c>
      <c r="N904">
        <v>5275.91</v>
      </c>
      <c r="O904">
        <v>0.40537099999999998</v>
      </c>
      <c r="P904">
        <v>2026</v>
      </c>
    </row>
    <row r="905" spans="1:16" x14ac:dyDescent="0.25">
      <c r="A905" t="s">
        <v>96</v>
      </c>
      <c r="B905" t="s">
        <v>450</v>
      </c>
      <c r="C905" t="s">
        <v>118</v>
      </c>
      <c r="D905" t="s">
        <v>117</v>
      </c>
      <c r="E905" s="71" t="s">
        <v>120</v>
      </c>
      <c r="F905" s="62" t="str">
        <f t="shared" si="15"/>
        <v>TAG001344 FAU Master Account Set: Budget Pool - INTRA-Fund Transfers Out</v>
      </c>
      <c r="G905" s="71">
        <v>2887.11</v>
      </c>
      <c r="H905" s="71">
        <v>0</v>
      </c>
      <c r="I905" s="71">
        <v>2887.11</v>
      </c>
      <c r="J905" s="71">
        <v>4997.43</v>
      </c>
      <c r="K905" s="71">
        <v>0</v>
      </c>
      <c r="L905" s="71">
        <v>0</v>
      </c>
      <c r="M905">
        <v>4997.43</v>
      </c>
      <c r="N905">
        <v>-2110.3200000000002</v>
      </c>
      <c r="O905">
        <v>-0.73094700000000001</v>
      </c>
      <c r="P905">
        <v>2026</v>
      </c>
    </row>
    <row r="906" spans="1:16" x14ac:dyDescent="0.25">
      <c r="A906" t="s">
        <v>96</v>
      </c>
      <c r="B906" t="s">
        <v>450</v>
      </c>
      <c r="C906" t="s">
        <v>118</v>
      </c>
      <c r="D906" t="s">
        <v>117</v>
      </c>
      <c r="E906" s="71" t="s">
        <v>116</v>
      </c>
      <c r="F906" s="62" t="str">
        <f t="shared" si="15"/>
        <v>TAG001344 FAU Master Account Set: Budget Pool - OPS</v>
      </c>
      <c r="G906" s="71">
        <v>92951</v>
      </c>
      <c r="H906" s="71">
        <v>-2855</v>
      </c>
      <c r="I906" s="71">
        <v>90096</v>
      </c>
      <c r="J906" s="71">
        <v>68776.41</v>
      </c>
      <c r="K906" s="71">
        <v>0</v>
      </c>
      <c r="L906" s="71">
        <v>0</v>
      </c>
      <c r="M906">
        <v>68776.41</v>
      </c>
      <c r="N906">
        <v>21319.59</v>
      </c>
      <c r="O906">
        <v>0.23663200000000001</v>
      </c>
      <c r="P906">
        <v>2026</v>
      </c>
    </row>
    <row r="907" spans="1:16" x14ac:dyDescent="0.25">
      <c r="A907" t="s">
        <v>74</v>
      </c>
      <c r="B907" t="s">
        <v>449</v>
      </c>
      <c r="C907" t="s">
        <v>118</v>
      </c>
      <c r="D907" t="s">
        <v>117</v>
      </c>
      <c r="E907" s="71" t="s">
        <v>121</v>
      </c>
      <c r="F907" s="62" t="str">
        <f t="shared" si="15"/>
        <v>TAG001345 FAU Master Account Set: Budget Pool - Expense</v>
      </c>
      <c r="G907" s="71">
        <v>33000</v>
      </c>
      <c r="H907" s="71">
        <v>12187.5</v>
      </c>
      <c r="I907" s="71">
        <v>45187.5</v>
      </c>
      <c r="J907" s="71">
        <v>43072.98</v>
      </c>
      <c r="K907" s="71">
        <v>0</v>
      </c>
      <c r="L907" s="71">
        <v>0</v>
      </c>
      <c r="M907">
        <v>43072.98</v>
      </c>
      <c r="N907">
        <v>2114.52</v>
      </c>
      <c r="O907">
        <v>4.6794000000000002E-2</v>
      </c>
      <c r="P907">
        <v>2026</v>
      </c>
    </row>
    <row r="908" spans="1:16" x14ac:dyDescent="0.25">
      <c r="A908" t="s">
        <v>74</v>
      </c>
      <c r="B908" t="s">
        <v>449</v>
      </c>
      <c r="C908" t="s">
        <v>118</v>
      </c>
      <c r="D908" t="s">
        <v>117</v>
      </c>
      <c r="E908" s="71" t="s">
        <v>120</v>
      </c>
      <c r="F908" s="62" t="str">
        <f t="shared" si="15"/>
        <v>TAG001345 FAU Master Account Set: Budget Pool - INTRA-Fund Transfers Out</v>
      </c>
      <c r="G908" s="71">
        <v>924</v>
      </c>
      <c r="H908" s="71">
        <v>341.25</v>
      </c>
      <c r="I908" s="71">
        <v>1265.25</v>
      </c>
      <c r="J908" s="71">
        <v>1206.04</v>
      </c>
      <c r="K908" s="71">
        <v>0</v>
      </c>
      <c r="L908" s="71">
        <v>0</v>
      </c>
      <c r="M908">
        <v>1206.04</v>
      </c>
      <c r="N908">
        <v>59.21</v>
      </c>
      <c r="O908">
        <v>4.6796999999999998E-2</v>
      </c>
      <c r="P908">
        <v>2026</v>
      </c>
    </row>
    <row r="909" spans="1:16" x14ac:dyDescent="0.25">
      <c r="A909" t="s">
        <v>223</v>
      </c>
      <c r="B909" t="s">
        <v>448</v>
      </c>
      <c r="C909" t="s">
        <v>740</v>
      </c>
      <c r="D909" t="s">
        <v>117</v>
      </c>
      <c r="E909" s="71" t="s">
        <v>121</v>
      </c>
      <c r="F909" s="62" t="str">
        <f t="shared" si="15"/>
        <v>TAG001347 FAU Master Account Set: Budget Pool - Expense</v>
      </c>
      <c r="G909" s="71">
        <v>0</v>
      </c>
      <c r="H909" s="71">
        <v>0</v>
      </c>
      <c r="I909" s="71">
        <v>0</v>
      </c>
      <c r="J909" s="71">
        <v>0</v>
      </c>
      <c r="K909" s="71">
        <v>0</v>
      </c>
      <c r="L909" s="71">
        <v>0</v>
      </c>
      <c r="M909">
        <v>0</v>
      </c>
      <c r="N909">
        <v>0</v>
      </c>
      <c r="O909">
        <v>0</v>
      </c>
      <c r="P909">
        <v>2026</v>
      </c>
    </row>
    <row r="910" spans="1:16" x14ac:dyDescent="0.25">
      <c r="A910" t="s">
        <v>223</v>
      </c>
      <c r="B910" t="s">
        <v>448</v>
      </c>
      <c r="C910" t="s">
        <v>859</v>
      </c>
      <c r="D910" t="s">
        <v>117</v>
      </c>
      <c r="E910" s="71" t="s">
        <v>121</v>
      </c>
      <c r="F910" s="62" t="str">
        <f t="shared" si="15"/>
        <v>TAG001347 FAU Master Account Set: Budget Pool - Expense</v>
      </c>
      <c r="G910" s="71">
        <v>0</v>
      </c>
      <c r="H910" s="71">
        <v>848040</v>
      </c>
      <c r="I910" s="71">
        <v>848040</v>
      </c>
      <c r="J910" s="71">
        <v>0</v>
      </c>
      <c r="K910" s="71">
        <v>0</v>
      </c>
      <c r="L910" s="71">
        <v>0</v>
      </c>
      <c r="M910">
        <v>0</v>
      </c>
      <c r="N910">
        <v>848040</v>
      </c>
      <c r="O910">
        <v>1</v>
      </c>
      <c r="P910">
        <v>2026</v>
      </c>
    </row>
    <row r="911" spans="1:16" x14ac:dyDescent="0.25">
      <c r="A911" t="s">
        <v>223</v>
      </c>
      <c r="B911" t="s">
        <v>448</v>
      </c>
      <c r="C911" t="s">
        <v>118</v>
      </c>
      <c r="D911" t="s">
        <v>117</v>
      </c>
      <c r="E911" s="71" t="s">
        <v>121</v>
      </c>
      <c r="F911" s="62" t="str">
        <f t="shared" si="15"/>
        <v>TAG001347 FAU Master Account Set: Budget Pool - Expense</v>
      </c>
      <c r="G911" s="71">
        <v>1850000</v>
      </c>
      <c r="H911" s="71">
        <v>-863040</v>
      </c>
      <c r="I911" s="71">
        <v>986960</v>
      </c>
      <c r="J911" s="71">
        <v>655915.26</v>
      </c>
      <c r="K911" s="71">
        <v>0</v>
      </c>
      <c r="L911" s="71">
        <v>0</v>
      </c>
      <c r="M911">
        <v>655915.26</v>
      </c>
      <c r="N911">
        <v>331044.74</v>
      </c>
      <c r="O911">
        <v>0.33541900000000002</v>
      </c>
      <c r="P911">
        <v>2026</v>
      </c>
    </row>
    <row r="912" spans="1:16" x14ac:dyDescent="0.25">
      <c r="A912" t="s">
        <v>223</v>
      </c>
      <c r="B912" t="s">
        <v>448</v>
      </c>
      <c r="C912" t="s">
        <v>118</v>
      </c>
      <c r="D912" t="s">
        <v>117</v>
      </c>
      <c r="E912" s="71" t="s">
        <v>120</v>
      </c>
      <c r="F912" s="62" t="str">
        <f t="shared" si="15"/>
        <v>TAG001347 FAU Master Account Set: Budget Pool - INTRA-Fund Transfers Out</v>
      </c>
      <c r="G912" s="71">
        <v>81800</v>
      </c>
      <c r="H912" s="71">
        <v>-420</v>
      </c>
      <c r="I912" s="71">
        <v>81380</v>
      </c>
      <c r="J912" s="71">
        <v>42341.760000000002</v>
      </c>
      <c r="K912" s="71">
        <v>0</v>
      </c>
      <c r="L912" s="71">
        <v>0</v>
      </c>
      <c r="M912">
        <v>42341.760000000002</v>
      </c>
      <c r="N912">
        <v>39038.239999999998</v>
      </c>
      <c r="O912">
        <v>0.47970299999999999</v>
      </c>
      <c r="P912">
        <v>2026</v>
      </c>
    </row>
    <row r="913" spans="1:16" x14ac:dyDescent="0.25">
      <c r="A913" t="s">
        <v>223</v>
      </c>
      <c r="B913" t="s">
        <v>448</v>
      </c>
      <c r="C913" t="s">
        <v>118</v>
      </c>
      <c r="D913" t="s">
        <v>117</v>
      </c>
      <c r="E913" s="71" t="s">
        <v>802</v>
      </c>
      <c r="F913" s="62" t="str">
        <f t="shared" si="15"/>
        <v>TAG001347 FAU Master Account Set: Budget Pool - Revenue</v>
      </c>
      <c r="G913" s="71">
        <v>-9601958</v>
      </c>
      <c r="H913" s="71">
        <v>0</v>
      </c>
      <c r="I913" s="71">
        <v>-9601958</v>
      </c>
      <c r="J913" s="71">
        <v>-10450952.859999999</v>
      </c>
      <c r="K913" s="71">
        <v>0</v>
      </c>
      <c r="L913" s="71">
        <v>0</v>
      </c>
      <c r="M913">
        <v>-10450952.859999999</v>
      </c>
      <c r="N913">
        <v>848994.86</v>
      </c>
      <c r="O913">
        <v>-8.8418999999999998E-2</v>
      </c>
      <c r="P913">
        <v>2026</v>
      </c>
    </row>
    <row r="914" spans="1:16" x14ac:dyDescent="0.25">
      <c r="A914" t="s">
        <v>34</v>
      </c>
      <c r="B914" t="s">
        <v>447</v>
      </c>
      <c r="C914" t="s">
        <v>118</v>
      </c>
      <c r="D914" t="s">
        <v>117</v>
      </c>
      <c r="E914" s="71" t="s">
        <v>121</v>
      </c>
      <c r="F914" s="62" t="str">
        <f t="shared" si="15"/>
        <v>TAG001488 FAU Master Account Set: Budget Pool - Expense</v>
      </c>
      <c r="G914" s="71">
        <v>25000</v>
      </c>
      <c r="H914" s="71">
        <v>5000</v>
      </c>
      <c r="I914" s="71">
        <v>30000</v>
      </c>
      <c r="J914" s="71">
        <v>29010.62</v>
      </c>
      <c r="K914" s="71">
        <v>0</v>
      </c>
      <c r="L914" s="71">
        <v>0</v>
      </c>
      <c r="M914">
        <v>29010.62</v>
      </c>
      <c r="N914">
        <v>989.38</v>
      </c>
      <c r="O914">
        <v>3.2979000000000001E-2</v>
      </c>
      <c r="P914">
        <v>2026</v>
      </c>
    </row>
    <row r="915" spans="1:16" x14ac:dyDescent="0.25">
      <c r="A915" t="s">
        <v>34</v>
      </c>
      <c r="B915" t="s">
        <v>447</v>
      </c>
      <c r="C915" t="s">
        <v>118</v>
      </c>
      <c r="D915" t="s">
        <v>117</v>
      </c>
      <c r="E915" s="71" t="s">
        <v>120</v>
      </c>
      <c r="F915" s="62" t="str">
        <f t="shared" si="15"/>
        <v>TAG001488 FAU Master Account Set: Budget Pool - INTRA-Fund Transfers Out</v>
      </c>
      <c r="G915" s="71">
        <v>700</v>
      </c>
      <c r="H915" s="71">
        <v>140</v>
      </c>
      <c r="I915" s="71">
        <v>840</v>
      </c>
      <c r="J915" s="71">
        <v>1829.38</v>
      </c>
      <c r="K915" s="71">
        <v>0</v>
      </c>
      <c r="L915" s="71">
        <v>0</v>
      </c>
      <c r="M915">
        <v>1829.38</v>
      </c>
      <c r="N915">
        <v>-989.38</v>
      </c>
      <c r="O915">
        <v>-1.1778329999999999</v>
      </c>
      <c r="P915">
        <v>2026</v>
      </c>
    </row>
    <row r="916" spans="1:16" x14ac:dyDescent="0.25">
      <c r="A916" t="s">
        <v>35</v>
      </c>
      <c r="B916" t="s">
        <v>446</v>
      </c>
      <c r="C916" t="s">
        <v>118</v>
      </c>
      <c r="D916" t="s">
        <v>117</v>
      </c>
      <c r="E916" s="71" t="s">
        <v>121</v>
      </c>
      <c r="F916" s="62" t="str">
        <f t="shared" si="15"/>
        <v>TAG001489 FAU Master Account Set: Budget Pool - Expense</v>
      </c>
      <c r="G916" s="71">
        <v>387500</v>
      </c>
      <c r="H916" s="71">
        <v>15247.5</v>
      </c>
      <c r="I916" s="71">
        <v>402747.5</v>
      </c>
      <c r="J916" s="71">
        <v>381283.24</v>
      </c>
      <c r="K916" s="71">
        <v>0</v>
      </c>
      <c r="L916" s="71">
        <v>0</v>
      </c>
      <c r="M916">
        <v>381283.24</v>
      </c>
      <c r="N916">
        <v>21464.26</v>
      </c>
      <c r="O916">
        <v>5.3295000000000002E-2</v>
      </c>
      <c r="P916">
        <v>2026</v>
      </c>
    </row>
    <row r="917" spans="1:16" x14ac:dyDescent="0.25">
      <c r="A917" t="s">
        <v>35</v>
      </c>
      <c r="B917" t="s">
        <v>446</v>
      </c>
      <c r="C917" t="s">
        <v>118</v>
      </c>
      <c r="D917" t="s">
        <v>117</v>
      </c>
      <c r="E917" s="71" t="s">
        <v>120</v>
      </c>
      <c r="F917" s="62" t="str">
        <f t="shared" si="15"/>
        <v>TAG001489 FAU Master Account Set: Budget Pool - INTRA-Fund Transfers Out</v>
      </c>
      <c r="G917" s="71">
        <v>13552.84</v>
      </c>
      <c r="H917" s="71">
        <v>700</v>
      </c>
      <c r="I917" s="71">
        <v>14252.84</v>
      </c>
      <c r="J917" s="71">
        <v>36050.410000000003</v>
      </c>
      <c r="K917" s="71">
        <v>0</v>
      </c>
      <c r="L917" s="71">
        <v>0</v>
      </c>
      <c r="M917">
        <v>36050.410000000003</v>
      </c>
      <c r="N917">
        <v>-21797.57</v>
      </c>
      <c r="O917">
        <v>-1.5293490000000001</v>
      </c>
      <c r="P917">
        <v>2026</v>
      </c>
    </row>
    <row r="918" spans="1:16" x14ac:dyDescent="0.25">
      <c r="A918" t="s">
        <v>35</v>
      </c>
      <c r="B918" t="s">
        <v>446</v>
      </c>
      <c r="C918" t="s">
        <v>118</v>
      </c>
      <c r="D918" t="s">
        <v>117</v>
      </c>
      <c r="E918" s="71" t="s">
        <v>116</v>
      </c>
      <c r="F918" s="62" t="str">
        <f t="shared" si="15"/>
        <v>TAG001489 FAU Master Account Set: Budget Pool - OPS</v>
      </c>
      <c r="G918" s="71">
        <v>96530</v>
      </c>
      <c r="H918" s="71">
        <v>9752.5</v>
      </c>
      <c r="I918" s="71">
        <v>106282.5</v>
      </c>
      <c r="J918" s="71">
        <v>106257.9</v>
      </c>
      <c r="K918" s="71">
        <v>0</v>
      </c>
      <c r="L918" s="71">
        <v>0</v>
      </c>
      <c r="M918">
        <v>106257.9</v>
      </c>
      <c r="N918">
        <v>24.6</v>
      </c>
      <c r="O918">
        <v>2.31E-4</v>
      </c>
      <c r="P918">
        <v>2026</v>
      </c>
    </row>
    <row r="919" spans="1:16" x14ac:dyDescent="0.25">
      <c r="A919" t="s">
        <v>75</v>
      </c>
      <c r="B919" t="s">
        <v>837</v>
      </c>
      <c r="C919" t="s">
        <v>118</v>
      </c>
      <c r="D919" t="s">
        <v>117</v>
      </c>
      <c r="E919" s="71" t="s">
        <v>121</v>
      </c>
      <c r="F919" s="62" t="str">
        <f t="shared" si="15"/>
        <v>TAG001490 FAU Master Account Set: Budget Pool - Expense</v>
      </c>
      <c r="G919" s="71">
        <v>15200</v>
      </c>
      <c r="H919" s="71">
        <v>-4000</v>
      </c>
      <c r="I919" s="71">
        <v>11200</v>
      </c>
      <c r="J919" s="71">
        <v>8124.8</v>
      </c>
      <c r="K919" s="71">
        <v>0</v>
      </c>
      <c r="L919" s="71">
        <v>0</v>
      </c>
      <c r="M919">
        <v>8124.8</v>
      </c>
      <c r="N919">
        <v>3075.2</v>
      </c>
      <c r="O919">
        <v>0.27457100000000001</v>
      </c>
      <c r="P919">
        <v>2026</v>
      </c>
    </row>
    <row r="920" spans="1:16" x14ac:dyDescent="0.25">
      <c r="A920" t="s">
        <v>75</v>
      </c>
      <c r="B920" t="s">
        <v>837</v>
      </c>
      <c r="C920" t="s">
        <v>118</v>
      </c>
      <c r="D920" t="s">
        <v>117</v>
      </c>
      <c r="E920" s="71" t="s">
        <v>120</v>
      </c>
      <c r="F920" s="62" t="str">
        <f t="shared" si="15"/>
        <v>TAG001490 FAU Master Account Set: Budget Pool - INTRA-Fund Transfers Out</v>
      </c>
      <c r="G920" s="71">
        <v>860.3</v>
      </c>
      <c r="H920" s="71">
        <v>-114</v>
      </c>
      <c r="I920" s="71">
        <v>746.3</v>
      </c>
      <c r="J920" s="71">
        <v>580.33000000000004</v>
      </c>
      <c r="K920" s="71">
        <v>0</v>
      </c>
      <c r="L920" s="71">
        <v>0</v>
      </c>
      <c r="M920">
        <v>580.33000000000004</v>
      </c>
      <c r="N920">
        <v>165.97</v>
      </c>
      <c r="O920">
        <v>0.22239</v>
      </c>
      <c r="P920">
        <v>2026</v>
      </c>
    </row>
    <row r="921" spans="1:16" x14ac:dyDescent="0.25">
      <c r="A921" t="s">
        <v>75</v>
      </c>
      <c r="B921" t="s">
        <v>837</v>
      </c>
      <c r="C921" t="s">
        <v>118</v>
      </c>
      <c r="D921" t="s">
        <v>117</v>
      </c>
      <c r="E921" s="71" t="s">
        <v>116</v>
      </c>
      <c r="F921" s="62" t="str">
        <f t="shared" si="15"/>
        <v>TAG001490 FAU Master Account Set: Budget Pool - OPS</v>
      </c>
      <c r="G921" s="71">
        <v>15525</v>
      </c>
      <c r="H921" s="71">
        <v>0</v>
      </c>
      <c r="I921" s="71">
        <v>15525</v>
      </c>
      <c r="J921" s="71">
        <v>12601.5</v>
      </c>
      <c r="K921" s="71">
        <v>0</v>
      </c>
      <c r="L921" s="71">
        <v>0</v>
      </c>
      <c r="M921">
        <v>12601.5</v>
      </c>
      <c r="N921">
        <v>2923.5</v>
      </c>
      <c r="O921">
        <v>0.188309</v>
      </c>
      <c r="P921">
        <v>2026</v>
      </c>
    </row>
    <row r="922" spans="1:16" x14ac:dyDescent="0.25">
      <c r="A922" t="s">
        <v>75</v>
      </c>
      <c r="B922" t="s">
        <v>837</v>
      </c>
      <c r="C922" t="s">
        <v>118</v>
      </c>
      <c r="D922" t="s">
        <v>117</v>
      </c>
      <c r="E922" s="71" t="s">
        <v>125</v>
      </c>
      <c r="F922" s="62" t="str">
        <f t="shared" si="15"/>
        <v>TAG001490 FAU Master Account Set: Budget Pool - Salaries &amp; Benefits (AMP, SP, Faculty)</v>
      </c>
      <c r="G922" s="71">
        <v>0</v>
      </c>
      <c r="H922" s="71">
        <v>0</v>
      </c>
      <c r="I922" s="71">
        <v>0</v>
      </c>
      <c r="J922" s="71">
        <v>0</v>
      </c>
      <c r="K922" s="71">
        <v>0</v>
      </c>
      <c r="L922" s="71">
        <v>0</v>
      </c>
      <c r="M922">
        <v>0</v>
      </c>
      <c r="N922">
        <v>0</v>
      </c>
      <c r="O922">
        <v>0</v>
      </c>
      <c r="P922">
        <v>2026</v>
      </c>
    </row>
    <row r="923" spans="1:16" x14ac:dyDescent="0.25">
      <c r="A923" t="s">
        <v>36</v>
      </c>
      <c r="B923" t="s">
        <v>13</v>
      </c>
      <c r="C923" t="s">
        <v>118</v>
      </c>
      <c r="D923" t="s">
        <v>117</v>
      </c>
      <c r="E923" s="71" t="s">
        <v>121</v>
      </c>
      <c r="F923" s="62" t="str">
        <f t="shared" si="15"/>
        <v>TAG001492 FAU Master Account Set: Budget Pool - Expense</v>
      </c>
      <c r="G923" s="71">
        <v>4025</v>
      </c>
      <c r="H923" s="71">
        <v>0</v>
      </c>
      <c r="I923" s="71">
        <v>4025</v>
      </c>
      <c r="J923" s="71">
        <v>3165.09</v>
      </c>
      <c r="K923" s="71">
        <v>0</v>
      </c>
      <c r="L923" s="71">
        <v>0</v>
      </c>
      <c r="M923">
        <v>3165.09</v>
      </c>
      <c r="N923">
        <v>859.91</v>
      </c>
      <c r="O923">
        <v>0.213642</v>
      </c>
      <c r="P923">
        <v>2026</v>
      </c>
    </row>
    <row r="924" spans="1:16" x14ac:dyDescent="0.25">
      <c r="A924" t="s">
        <v>36</v>
      </c>
      <c r="B924" t="s">
        <v>13</v>
      </c>
      <c r="C924" t="s">
        <v>118</v>
      </c>
      <c r="D924" t="s">
        <v>117</v>
      </c>
      <c r="E924" s="71" t="s">
        <v>120</v>
      </c>
      <c r="F924" s="62" t="str">
        <f t="shared" si="15"/>
        <v>TAG001492 FAU Master Account Set: Budget Pool - INTRA-Fund Transfers Out</v>
      </c>
      <c r="G924" s="71">
        <v>6193.44</v>
      </c>
      <c r="H924" s="71">
        <v>0</v>
      </c>
      <c r="I924" s="71">
        <v>6193.44</v>
      </c>
      <c r="J924" s="71">
        <v>6289.83</v>
      </c>
      <c r="K924" s="71">
        <v>0</v>
      </c>
      <c r="L924" s="71">
        <v>0</v>
      </c>
      <c r="M924">
        <v>6289.83</v>
      </c>
      <c r="N924">
        <v>-96.39</v>
      </c>
      <c r="O924">
        <v>-1.5564E-2</v>
      </c>
      <c r="P924">
        <v>2026</v>
      </c>
    </row>
    <row r="925" spans="1:16" x14ac:dyDescent="0.25">
      <c r="A925" t="s">
        <v>36</v>
      </c>
      <c r="B925" t="s">
        <v>13</v>
      </c>
      <c r="C925" t="s">
        <v>118</v>
      </c>
      <c r="D925" t="s">
        <v>117</v>
      </c>
      <c r="E925" s="71" t="s">
        <v>125</v>
      </c>
      <c r="F925" s="62" t="str">
        <f t="shared" si="15"/>
        <v>TAG001492 FAU Master Account Set: Budget Pool - Salaries &amp; Benefits (AMP, SP, Faculty)</v>
      </c>
      <c r="G925" s="71">
        <v>217169.19</v>
      </c>
      <c r="H925" s="71">
        <v>0</v>
      </c>
      <c r="I925" s="71">
        <v>217169.19</v>
      </c>
      <c r="J925" s="71">
        <v>221469.91</v>
      </c>
      <c r="K925" s="71">
        <v>0</v>
      </c>
      <c r="L925" s="71">
        <v>0</v>
      </c>
      <c r="M925">
        <v>221469.91</v>
      </c>
      <c r="N925">
        <v>-4300.72</v>
      </c>
      <c r="O925">
        <v>-1.9803999999999999E-2</v>
      </c>
      <c r="P925">
        <v>2026</v>
      </c>
    </row>
    <row r="926" spans="1:16" x14ac:dyDescent="0.25">
      <c r="A926" t="s">
        <v>37</v>
      </c>
      <c r="B926" t="s">
        <v>805</v>
      </c>
      <c r="C926" t="s">
        <v>118</v>
      </c>
      <c r="D926" t="s">
        <v>117</v>
      </c>
      <c r="E926" s="71" t="s">
        <v>121</v>
      </c>
      <c r="F926" s="62" t="str">
        <f t="shared" si="15"/>
        <v>TAG001493 FAU Master Account Set: Budget Pool - Expense</v>
      </c>
      <c r="G926" s="71">
        <v>44675</v>
      </c>
      <c r="H926" s="71">
        <v>1600</v>
      </c>
      <c r="I926" s="71">
        <v>46275</v>
      </c>
      <c r="J926" s="71">
        <v>44514.59</v>
      </c>
      <c r="K926" s="71">
        <v>0</v>
      </c>
      <c r="L926" s="71">
        <v>0</v>
      </c>
      <c r="M926">
        <v>44514.59</v>
      </c>
      <c r="N926">
        <v>1760.41</v>
      </c>
      <c r="O926">
        <v>3.8041999999999999E-2</v>
      </c>
      <c r="P926">
        <v>2026</v>
      </c>
    </row>
    <row r="927" spans="1:16" x14ac:dyDescent="0.25">
      <c r="A927" t="s">
        <v>37</v>
      </c>
      <c r="B927" t="s">
        <v>805</v>
      </c>
      <c r="C927" t="s">
        <v>118</v>
      </c>
      <c r="D927" t="s">
        <v>117</v>
      </c>
      <c r="E927" s="71" t="s">
        <v>123</v>
      </c>
      <c r="F927" s="62" t="str">
        <f t="shared" si="15"/>
        <v>TAG001493 FAU Master Account Set: Budget Pool - INTER-Fund Transfers Out</v>
      </c>
      <c r="G927" s="71">
        <v>0</v>
      </c>
      <c r="H927" s="71">
        <v>0</v>
      </c>
      <c r="I927" s="71">
        <v>0</v>
      </c>
      <c r="J927" s="71">
        <v>0</v>
      </c>
      <c r="K927" s="71">
        <v>0</v>
      </c>
      <c r="L927" s="71">
        <v>0</v>
      </c>
      <c r="M927">
        <v>0</v>
      </c>
      <c r="N927">
        <v>0</v>
      </c>
      <c r="O927">
        <v>0</v>
      </c>
      <c r="P927">
        <v>2026</v>
      </c>
    </row>
    <row r="928" spans="1:16" x14ac:dyDescent="0.25">
      <c r="A928" t="s">
        <v>37</v>
      </c>
      <c r="B928" t="s">
        <v>805</v>
      </c>
      <c r="C928" t="s">
        <v>118</v>
      </c>
      <c r="D928" t="s">
        <v>117</v>
      </c>
      <c r="E928" s="71" t="s">
        <v>120</v>
      </c>
      <c r="F928" s="62" t="str">
        <f t="shared" si="15"/>
        <v>TAG001493 FAU Master Account Set: Budget Pool - INTRA-Fund Transfers Out</v>
      </c>
      <c r="G928" s="71">
        <v>1501.78</v>
      </c>
      <c r="H928" s="71">
        <v>0</v>
      </c>
      <c r="I928" s="71">
        <v>1501.78</v>
      </c>
      <c r="J928" s="71">
        <v>6397.79</v>
      </c>
      <c r="K928" s="71">
        <v>0</v>
      </c>
      <c r="L928" s="71">
        <v>0</v>
      </c>
      <c r="M928">
        <v>6397.79</v>
      </c>
      <c r="N928">
        <v>-4896.01</v>
      </c>
      <c r="O928">
        <v>-3.260138</v>
      </c>
      <c r="P928">
        <v>2026</v>
      </c>
    </row>
    <row r="929" spans="1:16" x14ac:dyDescent="0.25">
      <c r="A929" t="s">
        <v>37</v>
      </c>
      <c r="B929" t="s">
        <v>805</v>
      </c>
      <c r="C929" t="s">
        <v>118</v>
      </c>
      <c r="D929" t="s">
        <v>117</v>
      </c>
      <c r="E929" s="71" t="s">
        <v>116</v>
      </c>
      <c r="F929" s="62" t="str">
        <f t="shared" si="15"/>
        <v>TAG001493 FAU Master Account Set: Budget Pool - OPS</v>
      </c>
      <c r="G929" s="71">
        <v>8960</v>
      </c>
      <c r="H929" s="71">
        <v>-1600</v>
      </c>
      <c r="I929" s="71">
        <v>7360</v>
      </c>
      <c r="J929" s="71">
        <v>1323</v>
      </c>
      <c r="K929" s="71">
        <v>0</v>
      </c>
      <c r="L929" s="71">
        <v>0</v>
      </c>
      <c r="M929">
        <v>1323</v>
      </c>
      <c r="N929">
        <v>6037</v>
      </c>
      <c r="O929">
        <v>0.820245</v>
      </c>
      <c r="P929">
        <v>2026</v>
      </c>
    </row>
    <row r="930" spans="1:16" x14ac:dyDescent="0.25">
      <c r="A930" t="s">
        <v>37</v>
      </c>
      <c r="B930" t="s">
        <v>805</v>
      </c>
      <c r="C930" t="s">
        <v>118</v>
      </c>
      <c r="D930" t="s">
        <v>117</v>
      </c>
      <c r="E930" s="71" t="s">
        <v>802</v>
      </c>
      <c r="F930" s="62" t="str">
        <f t="shared" si="15"/>
        <v>TAG001493 FAU Master Account Set: Budget Pool - Revenue</v>
      </c>
      <c r="G930" s="71">
        <v>0</v>
      </c>
      <c r="H930" s="71">
        <v>0</v>
      </c>
      <c r="I930" s="71">
        <v>0</v>
      </c>
      <c r="J930" s="71">
        <v>-1200</v>
      </c>
      <c r="K930" s="71">
        <v>0</v>
      </c>
      <c r="L930" s="71">
        <v>0</v>
      </c>
      <c r="M930">
        <v>-1200</v>
      </c>
      <c r="N930">
        <v>1200</v>
      </c>
      <c r="O930">
        <v>0</v>
      </c>
      <c r="P930">
        <v>2026</v>
      </c>
    </row>
    <row r="931" spans="1:16" x14ac:dyDescent="0.25">
      <c r="A931" t="s">
        <v>38</v>
      </c>
      <c r="B931" t="s">
        <v>444</v>
      </c>
      <c r="C931" t="s">
        <v>118</v>
      </c>
      <c r="D931" t="s">
        <v>117</v>
      </c>
      <c r="E931" s="71" t="s">
        <v>121</v>
      </c>
      <c r="F931" s="62" t="str">
        <f t="shared" si="15"/>
        <v>TAG001494 FAU Master Account Set: Budget Pool - Expense</v>
      </c>
      <c r="G931" s="71">
        <v>20000</v>
      </c>
      <c r="H931" s="71">
        <v>0</v>
      </c>
      <c r="I931" s="71">
        <v>20000</v>
      </c>
      <c r="J931" s="71">
        <v>16027.77</v>
      </c>
      <c r="K931" s="71">
        <v>0</v>
      </c>
      <c r="L931" s="71">
        <v>0</v>
      </c>
      <c r="M931">
        <v>16027.77</v>
      </c>
      <c r="N931">
        <v>3972.23</v>
      </c>
      <c r="O931">
        <v>0.19861200000000001</v>
      </c>
      <c r="P931">
        <v>2026</v>
      </c>
    </row>
    <row r="932" spans="1:16" x14ac:dyDescent="0.25">
      <c r="A932" t="s">
        <v>38</v>
      </c>
      <c r="B932" t="s">
        <v>444</v>
      </c>
      <c r="C932" t="s">
        <v>118</v>
      </c>
      <c r="D932" t="s">
        <v>117</v>
      </c>
      <c r="E932" s="71" t="s">
        <v>120</v>
      </c>
      <c r="F932" s="62" t="str">
        <f t="shared" si="15"/>
        <v>TAG001494 FAU Master Account Set: Budget Pool - INTRA-Fund Transfers Out</v>
      </c>
      <c r="G932" s="71">
        <v>560</v>
      </c>
      <c r="H932" s="71">
        <v>0</v>
      </c>
      <c r="I932" s="71">
        <v>560</v>
      </c>
      <c r="J932" s="71">
        <v>4468.88</v>
      </c>
      <c r="K932" s="71">
        <v>0</v>
      </c>
      <c r="L932" s="71">
        <v>0</v>
      </c>
      <c r="M932">
        <v>4468.88</v>
      </c>
      <c r="N932">
        <v>-3908.88</v>
      </c>
      <c r="O932">
        <v>-6.980143</v>
      </c>
      <c r="P932">
        <v>2026</v>
      </c>
    </row>
    <row r="933" spans="1:16" x14ac:dyDescent="0.25">
      <c r="A933" t="s">
        <v>39</v>
      </c>
      <c r="B933" t="s">
        <v>443</v>
      </c>
      <c r="C933" t="s">
        <v>118</v>
      </c>
      <c r="D933" t="s">
        <v>117</v>
      </c>
      <c r="E933" s="71" t="s">
        <v>121</v>
      </c>
      <c r="F933" s="62" t="str">
        <f t="shared" si="15"/>
        <v>TAG001495 FAU Master Account Set: Budget Pool - Expense</v>
      </c>
      <c r="G933" s="71">
        <v>125000</v>
      </c>
      <c r="H933" s="71">
        <v>-3000</v>
      </c>
      <c r="I933" s="71">
        <v>122000</v>
      </c>
      <c r="J933" s="71">
        <v>114266.03</v>
      </c>
      <c r="K933" s="71">
        <v>0</v>
      </c>
      <c r="L933" s="71">
        <v>0</v>
      </c>
      <c r="M933">
        <v>114266.03</v>
      </c>
      <c r="N933">
        <v>7733.97</v>
      </c>
      <c r="O933">
        <v>6.3393000000000005E-2</v>
      </c>
      <c r="P933">
        <v>2026</v>
      </c>
    </row>
    <row r="934" spans="1:16" x14ac:dyDescent="0.25">
      <c r="A934" t="s">
        <v>39</v>
      </c>
      <c r="B934" t="s">
        <v>443</v>
      </c>
      <c r="C934" t="s">
        <v>118</v>
      </c>
      <c r="D934" t="s">
        <v>117</v>
      </c>
      <c r="E934" s="71" t="s">
        <v>120</v>
      </c>
      <c r="F934" s="62" t="str">
        <f t="shared" si="15"/>
        <v>TAG001495 FAU Master Account Set: Budget Pool - INTRA-Fund Transfers Out</v>
      </c>
      <c r="G934" s="71">
        <v>4361.42</v>
      </c>
      <c r="H934" s="71">
        <v>-84</v>
      </c>
      <c r="I934" s="71">
        <v>4277.42</v>
      </c>
      <c r="J934" s="71">
        <v>14921.24</v>
      </c>
      <c r="K934" s="71">
        <v>0</v>
      </c>
      <c r="L934" s="71">
        <v>0</v>
      </c>
      <c r="M934">
        <v>14921.24</v>
      </c>
      <c r="N934">
        <v>-10643.82</v>
      </c>
      <c r="O934">
        <v>-2.4883739999999999</v>
      </c>
      <c r="P934">
        <v>2026</v>
      </c>
    </row>
    <row r="935" spans="1:16" x14ac:dyDescent="0.25">
      <c r="A935" t="s">
        <v>39</v>
      </c>
      <c r="B935" t="s">
        <v>443</v>
      </c>
      <c r="C935" t="s">
        <v>118</v>
      </c>
      <c r="D935" t="s">
        <v>117</v>
      </c>
      <c r="E935" s="71" t="s">
        <v>116</v>
      </c>
      <c r="F935" s="62" t="str">
        <f t="shared" si="15"/>
        <v>TAG001495 FAU Master Account Set: Budget Pool - OPS</v>
      </c>
      <c r="G935" s="71">
        <v>30765</v>
      </c>
      <c r="H935" s="71">
        <v>0</v>
      </c>
      <c r="I935" s="71">
        <v>30765</v>
      </c>
      <c r="J935" s="71">
        <v>28141.9</v>
      </c>
      <c r="K935" s="71">
        <v>0</v>
      </c>
      <c r="L935" s="71">
        <v>0</v>
      </c>
      <c r="M935">
        <v>28141.9</v>
      </c>
      <c r="N935">
        <v>2623.1</v>
      </c>
      <c r="O935">
        <v>8.5262000000000004E-2</v>
      </c>
      <c r="P935">
        <v>2026</v>
      </c>
    </row>
    <row r="936" spans="1:16" x14ac:dyDescent="0.25">
      <c r="A936" t="s">
        <v>22</v>
      </c>
      <c r="B936" t="s">
        <v>11</v>
      </c>
      <c r="C936" t="s">
        <v>118</v>
      </c>
      <c r="D936" t="s">
        <v>117</v>
      </c>
      <c r="E936" s="71" t="s">
        <v>121</v>
      </c>
      <c r="F936" s="62" t="str">
        <f t="shared" si="15"/>
        <v>TAG001496 FAU Master Account Set: Budget Pool - Expense</v>
      </c>
      <c r="G936" s="71">
        <v>126500</v>
      </c>
      <c r="H936" s="71">
        <v>0</v>
      </c>
      <c r="I936" s="71">
        <v>126500</v>
      </c>
      <c r="J936" s="71">
        <v>114320.3</v>
      </c>
      <c r="K936" s="71">
        <v>0</v>
      </c>
      <c r="L936" s="71">
        <v>0</v>
      </c>
      <c r="M936">
        <v>114320.3</v>
      </c>
      <c r="N936">
        <v>12179.7</v>
      </c>
      <c r="O936">
        <v>9.6282000000000006E-2</v>
      </c>
      <c r="P936">
        <v>2026</v>
      </c>
    </row>
    <row r="937" spans="1:16" x14ac:dyDescent="0.25">
      <c r="A937" t="s">
        <v>22</v>
      </c>
      <c r="B937" t="s">
        <v>11</v>
      </c>
      <c r="C937" t="s">
        <v>118</v>
      </c>
      <c r="D937" t="s">
        <v>117</v>
      </c>
      <c r="E937" s="71" t="s">
        <v>120</v>
      </c>
      <c r="F937" s="62" t="str">
        <f t="shared" si="15"/>
        <v>TAG001496 FAU Master Account Set: Budget Pool - INTRA-Fund Transfers Out</v>
      </c>
      <c r="G937" s="71">
        <v>3861.2</v>
      </c>
      <c r="H937" s="71">
        <v>0</v>
      </c>
      <c r="I937" s="71">
        <v>3861.2</v>
      </c>
      <c r="J937" s="71">
        <v>19417.05</v>
      </c>
      <c r="K937" s="71">
        <v>0</v>
      </c>
      <c r="L937" s="71">
        <v>0</v>
      </c>
      <c r="M937">
        <v>19417.05</v>
      </c>
      <c r="N937">
        <v>-15555.85</v>
      </c>
      <c r="O937">
        <v>-4.0287600000000001</v>
      </c>
      <c r="P937">
        <v>2026</v>
      </c>
    </row>
    <row r="938" spans="1:16" x14ac:dyDescent="0.25">
      <c r="A938" t="s">
        <v>22</v>
      </c>
      <c r="B938" t="s">
        <v>11</v>
      </c>
      <c r="C938" t="s">
        <v>118</v>
      </c>
      <c r="D938" t="s">
        <v>117</v>
      </c>
      <c r="E938" s="71" t="s">
        <v>116</v>
      </c>
      <c r="F938" s="62" t="str">
        <f t="shared" si="15"/>
        <v>TAG001496 FAU Master Account Set: Budget Pool - OPS</v>
      </c>
      <c r="G938" s="71">
        <v>11400</v>
      </c>
      <c r="H938" s="71">
        <v>0</v>
      </c>
      <c r="I938" s="71">
        <v>11400</v>
      </c>
      <c r="J938" s="71">
        <v>8059.93</v>
      </c>
      <c r="K938" s="71">
        <v>0</v>
      </c>
      <c r="L938" s="71">
        <v>0</v>
      </c>
      <c r="M938">
        <v>8059.93</v>
      </c>
      <c r="N938">
        <v>3340.07</v>
      </c>
      <c r="O938">
        <v>0.292989</v>
      </c>
      <c r="P938">
        <v>2026</v>
      </c>
    </row>
    <row r="939" spans="1:16" x14ac:dyDescent="0.25">
      <c r="A939" t="s">
        <v>40</v>
      </c>
      <c r="B939" t="s">
        <v>806</v>
      </c>
      <c r="C939" t="s">
        <v>118</v>
      </c>
      <c r="D939" t="s">
        <v>117</v>
      </c>
      <c r="E939" s="71" t="s">
        <v>121</v>
      </c>
      <c r="F939" s="62" t="str">
        <f t="shared" si="15"/>
        <v>TAG001498 FAU Master Account Set: Budget Pool - Expense</v>
      </c>
      <c r="G939" s="71">
        <v>0</v>
      </c>
      <c r="H939" s="71">
        <v>0</v>
      </c>
      <c r="I939" s="71">
        <v>0</v>
      </c>
      <c r="J939" s="71">
        <v>0</v>
      </c>
      <c r="K939" s="71">
        <v>0</v>
      </c>
      <c r="L939" s="71">
        <v>0</v>
      </c>
      <c r="M939">
        <v>0</v>
      </c>
      <c r="N939">
        <v>0</v>
      </c>
      <c r="O939">
        <v>0</v>
      </c>
      <c r="P939">
        <v>2026</v>
      </c>
    </row>
    <row r="940" spans="1:16" x14ac:dyDescent="0.25">
      <c r="A940" t="s">
        <v>40</v>
      </c>
      <c r="B940" t="s">
        <v>806</v>
      </c>
      <c r="C940" t="s">
        <v>118</v>
      </c>
      <c r="D940" t="s">
        <v>117</v>
      </c>
      <c r="E940" s="71" t="s">
        <v>120</v>
      </c>
      <c r="F940" s="62" t="str">
        <f t="shared" si="15"/>
        <v>TAG001498 FAU Master Account Set: Budget Pool - INTRA-Fund Transfers Out</v>
      </c>
      <c r="G940" s="71">
        <v>0</v>
      </c>
      <c r="H940" s="71">
        <v>0</v>
      </c>
      <c r="I940" s="71">
        <v>0</v>
      </c>
      <c r="J940" s="71">
        <v>-44.73</v>
      </c>
      <c r="K940" s="71">
        <v>0</v>
      </c>
      <c r="L940" s="71">
        <v>0</v>
      </c>
      <c r="M940">
        <v>-44.73</v>
      </c>
      <c r="N940">
        <v>44.73</v>
      </c>
      <c r="O940">
        <v>0</v>
      </c>
      <c r="P940">
        <v>2026</v>
      </c>
    </row>
    <row r="941" spans="1:16" x14ac:dyDescent="0.25">
      <c r="A941" t="s">
        <v>40</v>
      </c>
      <c r="B941" t="s">
        <v>806</v>
      </c>
      <c r="C941" t="s">
        <v>118</v>
      </c>
      <c r="D941" t="s">
        <v>117</v>
      </c>
      <c r="E941" s="71" t="s">
        <v>125</v>
      </c>
      <c r="F941" s="62" t="str">
        <f t="shared" si="15"/>
        <v>TAG001498 FAU Master Account Set: Budget Pool - Salaries &amp; Benefits (AMP, SP, Faculty)</v>
      </c>
      <c r="G941" s="71">
        <v>0</v>
      </c>
      <c r="H941" s="71">
        <v>0</v>
      </c>
      <c r="I941" s="71">
        <v>0</v>
      </c>
      <c r="J941" s="71">
        <v>-1597.71</v>
      </c>
      <c r="K941" s="71">
        <v>0</v>
      </c>
      <c r="L941" s="71">
        <v>0</v>
      </c>
      <c r="M941">
        <v>-1597.71</v>
      </c>
      <c r="N941">
        <v>1597.71</v>
      </c>
      <c r="O941">
        <v>0</v>
      </c>
      <c r="P941">
        <v>2026</v>
      </c>
    </row>
    <row r="942" spans="1:16" x14ac:dyDescent="0.25">
      <c r="A942" t="s">
        <v>41</v>
      </c>
      <c r="B942" t="s">
        <v>442</v>
      </c>
      <c r="C942" t="s">
        <v>118</v>
      </c>
      <c r="D942" t="s">
        <v>117</v>
      </c>
      <c r="E942" s="71" t="s">
        <v>121</v>
      </c>
      <c r="F942" s="62" t="str">
        <f t="shared" si="15"/>
        <v>TAG001499 FAU Master Account Set: Budget Pool - Expense</v>
      </c>
      <c r="G942" s="71">
        <v>13000</v>
      </c>
      <c r="H942" s="71">
        <v>0</v>
      </c>
      <c r="I942" s="71">
        <v>13000</v>
      </c>
      <c r="J942" s="71">
        <v>12650.96</v>
      </c>
      <c r="K942" s="71">
        <v>0</v>
      </c>
      <c r="L942" s="71">
        <v>0</v>
      </c>
      <c r="M942">
        <v>12650.96</v>
      </c>
      <c r="N942">
        <v>349.04</v>
      </c>
      <c r="O942">
        <v>2.6849000000000001E-2</v>
      </c>
      <c r="P942">
        <v>2026</v>
      </c>
    </row>
    <row r="943" spans="1:16" x14ac:dyDescent="0.25">
      <c r="A943" t="s">
        <v>41</v>
      </c>
      <c r="B943" t="s">
        <v>442</v>
      </c>
      <c r="C943" t="s">
        <v>118</v>
      </c>
      <c r="D943" t="s">
        <v>117</v>
      </c>
      <c r="E943" s="71" t="s">
        <v>120</v>
      </c>
      <c r="F943" s="62" t="str">
        <f t="shared" si="15"/>
        <v>TAG001499 FAU Master Account Set: Budget Pool - INTRA-Fund Transfers Out</v>
      </c>
      <c r="G943" s="71">
        <v>364</v>
      </c>
      <c r="H943" s="71">
        <v>0</v>
      </c>
      <c r="I943" s="71">
        <v>364</v>
      </c>
      <c r="J943" s="71">
        <v>713.04</v>
      </c>
      <c r="K943" s="71">
        <v>0</v>
      </c>
      <c r="L943" s="71">
        <v>0</v>
      </c>
      <c r="M943">
        <v>713.04</v>
      </c>
      <c r="N943">
        <v>-349.04</v>
      </c>
      <c r="O943">
        <v>-0.958901</v>
      </c>
      <c r="P943">
        <v>2026</v>
      </c>
    </row>
    <row r="944" spans="1:16" x14ac:dyDescent="0.25">
      <c r="A944" t="s">
        <v>42</v>
      </c>
      <c r="B944" t="s">
        <v>441</v>
      </c>
      <c r="C944" t="s">
        <v>118</v>
      </c>
      <c r="D944" t="s">
        <v>117</v>
      </c>
      <c r="E944" s="71" t="s">
        <v>121</v>
      </c>
      <c r="F944" s="62" t="str">
        <f t="shared" si="15"/>
        <v>TAG001500 FAU Master Account Set: Budget Pool - Expense</v>
      </c>
      <c r="G944" s="71">
        <v>15750</v>
      </c>
      <c r="H944" s="71">
        <v>0</v>
      </c>
      <c r="I944" s="71">
        <v>15750</v>
      </c>
      <c r="J944" s="71">
        <v>15000.38</v>
      </c>
      <c r="K944" s="71">
        <v>0</v>
      </c>
      <c r="L944" s="71">
        <v>0</v>
      </c>
      <c r="M944">
        <v>15000.38</v>
      </c>
      <c r="N944">
        <v>749.62</v>
      </c>
      <c r="O944">
        <v>4.7594999999999998E-2</v>
      </c>
      <c r="P944">
        <v>2026</v>
      </c>
    </row>
    <row r="945" spans="1:16" x14ac:dyDescent="0.25">
      <c r="A945" t="s">
        <v>42</v>
      </c>
      <c r="B945" t="s">
        <v>441</v>
      </c>
      <c r="C945" t="s">
        <v>118</v>
      </c>
      <c r="D945" t="s">
        <v>117</v>
      </c>
      <c r="E945" s="71" t="s">
        <v>120</v>
      </c>
      <c r="F945" s="62" t="str">
        <f t="shared" si="15"/>
        <v>TAG001500 FAU Master Account Set: Budget Pool - INTRA-Fund Transfers Out</v>
      </c>
      <c r="G945" s="71">
        <v>5586.91</v>
      </c>
      <c r="H945" s="71">
        <v>0</v>
      </c>
      <c r="I945" s="71">
        <v>5586.91</v>
      </c>
      <c r="J945" s="71">
        <v>17451.05</v>
      </c>
      <c r="K945" s="71">
        <v>0</v>
      </c>
      <c r="L945" s="71">
        <v>0</v>
      </c>
      <c r="M945">
        <v>17451.05</v>
      </c>
      <c r="N945">
        <v>-11864.14</v>
      </c>
      <c r="O945">
        <v>-2.1235620000000002</v>
      </c>
      <c r="P945">
        <v>2026</v>
      </c>
    </row>
    <row r="946" spans="1:16" x14ac:dyDescent="0.25">
      <c r="A946" t="s">
        <v>42</v>
      </c>
      <c r="B946" t="s">
        <v>441</v>
      </c>
      <c r="C946" t="s">
        <v>118</v>
      </c>
      <c r="D946" t="s">
        <v>117</v>
      </c>
      <c r="E946" s="71" t="s">
        <v>116</v>
      </c>
      <c r="F946" s="62" t="str">
        <f t="shared" si="15"/>
        <v>TAG001500 FAU Master Account Set: Budget Pool - OPS</v>
      </c>
      <c r="G946" s="71">
        <v>9450</v>
      </c>
      <c r="H946" s="71">
        <v>0</v>
      </c>
      <c r="I946" s="71">
        <v>9450</v>
      </c>
      <c r="J946" s="71">
        <v>4238.5</v>
      </c>
      <c r="K946" s="71">
        <v>0</v>
      </c>
      <c r="L946" s="71">
        <v>0</v>
      </c>
      <c r="M946">
        <v>4238.5</v>
      </c>
      <c r="N946">
        <v>5211.5</v>
      </c>
      <c r="O946">
        <v>0.551481</v>
      </c>
      <c r="P946">
        <v>2026</v>
      </c>
    </row>
    <row r="947" spans="1:16" x14ac:dyDescent="0.25">
      <c r="A947" t="s">
        <v>42</v>
      </c>
      <c r="B947" t="s">
        <v>441</v>
      </c>
      <c r="C947" t="s">
        <v>118</v>
      </c>
      <c r="D947" t="s">
        <v>117</v>
      </c>
      <c r="E947" s="71" t="s">
        <v>125</v>
      </c>
      <c r="F947" s="62" t="str">
        <f t="shared" si="15"/>
        <v>TAG001500 FAU Master Account Set: Budget Pool - Salaries &amp; Benefits (AMP, SP, Faculty)</v>
      </c>
      <c r="G947" s="71">
        <v>174332.38</v>
      </c>
      <c r="H947" s="71">
        <v>0</v>
      </c>
      <c r="I947" s="71">
        <v>174332.38</v>
      </c>
      <c r="J947" s="71">
        <v>169081.8</v>
      </c>
      <c r="K947" s="71">
        <v>0</v>
      </c>
      <c r="L947" s="71">
        <v>0</v>
      </c>
      <c r="M947">
        <v>169081.8</v>
      </c>
      <c r="N947">
        <v>5250.58</v>
      </c>
      <c r="O947">
        <v>3.0117999999999999E-2</v>
      </c>
      <c r="P947">
        <v>2026</v>
      </c>
    </row>
    <row r="948" spans="1:16" x14ac:dyDescent="0.25">
      <c r="A948" t="s">
        <v>43</v>
      </c>
      <c r="B948" t="s">
        <v>298</v>
      </c>
      <c r="C948" t="s">
        <v>118</v>
      </c>
      <c r="D948" t="s">
        <v>117</v>
      </c>
      <c r="E948" s="71" t="s">
        <v>121</v>
      </c>
      <c r="F948" s="62" t="str">
        <f t="shared" si="15"/>
        <v>TAG001501 FAU Master Account Set: Budget Pool - Expense</v>
      </c>
      <c r="G948" s="71">
        <v>3000</v>
      </c>
      <c r="H948" s="71">
        <v>0</v>
      </c>
      <c r="I948" s="71">
        <v>3000</v>
      </c>
      <c r="J948" s="71">
        <v>2579.59</v>
      </c>
      <c r="K948" s="71">
        <v>0</v>
      </c>
      <c r="L948" s="71">
        <v>0</v>
      </c>
      <c r="M948">
        <v>2579.59</v>
      </c>
      <c r="N948">
        <v>420.41</v>
      </c>
      <c r="O948">
        <v>0.14013700000000001</v>
      </c>
      <c r="P948">
        <v>2026</v>
      </c>
    </row>
    <row r="949" spans="1:16" x14ac:dyDescent="0.25">
      <c r="A949" t="s">
        <v>43</v>
      </c>
      <c r="B949" t="s">
        <v>298</v>
      </c>
      <c r="C949" t="s">
        <v>118</v>
      </c>
      <c r="D949" t="s">
        <v>117</v>
      </c>
      <c r="E949" s="71" t="s">
        <v>120</v>
      </c>
      <c r="F949" s="62" t="str">
        <f t="shared" si="15"/>
        <v>TAG001501 FAU Master Account Set: Budget Pool - INTRA-Fund Transfers Out</v>
      </c>
      <c r="G949" s="71">
        <v>84</v>
      </c>
      <c r="H949" s="71">
        <v>0</v>
      </c>
      <c r="I949" s="71">
        <v>84</v>
      </c>
      <c r="J949" s="71">
        <v>504.41</v>
      </c>
      <c r="K949" s="71">
        <v>0</v>
      </c>
      <c r="L949" s="71">
        <v>0</v>
      </c>
      <c r="M949">
        <v>504.41</v>
      </c>
      <c r="N949">
        <v>-420.41</v>
      </c>
      <c r="O949">
        <v>-5.0048810000000001</v>
      </c>
      <c r="P949">
        <v>2026</v>
      </c>
    </row>
    <row r="950" spans="1:16" x14ac:dyDescent="0.25">
      <c r="A950" t="s">
        <v>44</v>
      </c>
      <c r="B950" t="s">
        <v>6</v>
      </c>
      <c r="C950" t="s">
        <v>118</v>
      </c>
      <c r="D950" t="s">
        <v>117</v>
      </c>
      <c r="E950" s="71" t="s">
        <v>121</v>
      </c>
      <c r="F950" s="62" t="str">
        <f t="shared" si="15"/>
        <v>TAG001502 FAU Master Account Set: Budget Pool - Expense</v>
      </c>
      <c r="G950" s="71">
        <v>35000</v>
      </c>
      <c r="H950" s="71">
        <v>0</v>
      </c>
      <c r="I950" s="71">
        <v>35000</v>
      </c>
      <c r="J950" s="71">
        <v>23639.26</v>
      </c>
      <c r="K950" s="71">
        <v>0</v>
      </c>
      <c r="L950" s="71">
        <v>0</v>
      </c>
      <c r="M950">
        <v>23639.26</v>
      </c>
      <c r="N950">
        <v>11360.74</v>
      </c>
      <c r="O950">
        <v>0.32459300000000002</v>
      </c>
      <c r="P950">
        <v>2026</v>
      </c>
    </row>
    <row r="951" spans="1:16" x14ac:dyDescent="0.25">
      <c r="A951" t="s">
        <v>44</v>
      </c>
      <c r="B951" t="s">
        <v>6</v>
      </c>
      <c r="C951" t="s">
        <v>118</v>
      </c>
      <c r="D951" t="s">
        <v>117</v>
      </c>
      <c r="E951" s="71" t="s">
        <v>120</v>
      </c>
      <c r="F951" s="62" t="str">
        <f t="shared" si="15"/>
        <v>TAG001502 FAU Master Account Set: Budget Pool - INTRA-Fund Transfers Out</v>
      </c>
      <c r="G951" s="71">
        <v>980</v>
      </c>
      <c r="H951" s="71">
        <v>0</v>
      </c>
      <c r="I951" s="71">
        <v>980</v>
      </c>
      <c r="J951" s="71">
        <v>12361.03</v>
      </c>
      <c r="K951" s="71">
        <v>0</v>
      </c>
      <c r="L951" s="71">
        <v>0</v>
      </c>
      <c r="M951">
        <v>12361.03</v>
      </c>
      <c r="N951">
        <v>-11381.03</v>
      </c>
      <c r="O951">
        <v>-11.613296</v>
      </c>
      <c r="P951">
        <v>2026</v>
      </c>
    </row>
    <row r="952" spans="1:16" x14ac:dyDescent="0.25">
      <c r="A952" t="s">
        <v>45</v>
      </c>
      <c r="B952" t="s">
        <v>440</v>
      </c>
      <c r="C952" t="s">
        <v>118</v>
      </c>
      <c r="D952" t="s">
        <v>117</v>
      </c>
      <c r="E952" s="71" t="s">
        <v>121</v>
      </c>
      <c r="F952" s="62" t="str">
        <f t="shared" si="15"/>
        <v>TAG001503 FAU Master Account Set: Budget Pool - Expense</v>
      </c>
      <c r="G952" s="71">
        <v>21500</v>
      </c>
      <c r="H952" s="71">
        <v>2000</v>
      </c>
      <c r="I952" s="71">
        <v>23500</v>
      </c>
      <c r="J952" s="71">
        <v>20553.810000000001</v>
      </c>
      <c r="K952" s="71">
        <v>0</v>
      </c>
      <c r="L952" s="71">
        <v>0</v>
      </c>
      <c r="M952">
        <v>20553.810000000001</v>
      </c>
      <c r="N952">
        <v>2946.19</v>
      </c>
      <c r="O952">
        <v>0.12537000000000001</v>
      </c>
      <c r="P952">
        <v>2026</v>
      </c>
    </row>
    <row r="953" spans="1:16" x14ac:dyDescent="0.25">
      <c r="A953" t="s">
        <v>45</v>
      </c>
      <c r="B953" t="s">
        <v>440</v>
      </c>
      <c r="C953" t="s">
        <v>118</v>
      </c>
      <c r="D953" t="s">
        <v>117</v>
      </c>
      <c r="E953" s="71" t="s">
        <v>120</v>
      </c>
      <c r="F953" s="62" t="str">
        <f t="shared" si="15"/>
        <v>TAG001503 FAU Master Account Set: Budget Pool - INTRA-Fund Transfers Out</v>
      </c>
      <c r="G953" s="71">
        <v>2056.88</v>
      </c>
      <c r="H953" s="71">
        <v>0</v>
      </c>
      <c r="I953" s="71">
        <v>2056.88</v>
      </c>
      <c r="J953" s="71">
        <v>14680.11</v>
      </c>
      <c r="K953" s="71">
        <v>0</v>
      </c>
      <c r="L953" s="71">
        <v>0</v>
      </c>
      <c r="M953">
        <v>14680.11</v>
      </c>
      <c r="N953">
        <v>-12623.23</v>
      </c>
      <c r="O953">
        <v>-6.1370769999999997</v>
      </c>
      <c r="P953">
        <v>2026</v>
      </c>
    </row>
    <row r="954" spans="1:16" x14ac:dyDescent="0.25">
      <c r="A954" t="s">
        <v>45</v>
      </c>
      <c r="B954" t="s">
        <v>440</v>
      </c>
      <c r="C954" t="s">
        <v>118</v>
      </c>
      <c r="D954" t="s">
        <v>117</v>
      </c>
      <c r="E954" s="71" t="s">
        <v>116</v>
      </c>
      <c r="F954" s="62" t="str">
        <f t="shared" si="15"/>
        <v>TAG001503 FAU Master Account Set: Budget Pool - OPS</v>
      </c>
      <c r="G954" s="71">
        <v>51960</v>
      </c>
      <c r="H954" s="71">
        <v>-2000</v>
      </c>
      <c r="I954" s="71">
        <v>49960</v>
      </c>
      <c r="J954" s="71">
        <v>40284.5</v>
      </c>
      <c r="K954" s="71">
        <v>0</v>
      </c>
      <c r="L954" s="71">
        <v>0</v>
      </c>
      <c r="M954">
        <v>40284.5</v>
      </c>
      <c r="N954">
        <v>9675.5</v>
      </c>
      <c r="O954">
        <v>0.193665</v>
      </c>
      <c r="P954">
        <v>2026</v>
      </c>
    </row>
    <row r="955" spans="1:16" x14ac:dyDescent="0.25">
      <c r="A955" t="s">
        <v>46</v>
      </c>
      <c r="B955" t="s">
        <v>439</v>
      </c>
      <c r="C955" t="s">
        <v>118</v>
      </c>
      <c r="D955" t="s">
        <v>117</v>
      </c>
      <c r="E955" s="71" t="s">
        <v>121</v>
      </c>
      <c r="F955" s="62" t="str">
        <f t="shared" si="15"/>
        <v>TAG001504 FAU Master Account Set: Budget Pool - Expense</v>
      </c>
      <c r="G955" s="71">
        <v>34417</v>
      </c>
      <c r="H955" s="71">
        <v>-11846</v>
      </c>
      <c r="I955" s="71">
        <v>22571</v>
      </c>
      <c r="J955" s="71">
        <v>18490.68</v>
      </c>
      <c r="K955" s="71">
        <v>0</v>
      </c>
      <c r="L955" s="71">
        <v>0</v>
      </c>
      <c r="M955">
        <v>18490.68</v>
      </c>
      <c r="N955">
        <v>4080.32</v>
      </c>
      <c r="O955">
        <v>0.18077699999999999</v>
      </c>
      <c r="P955">
        <v>2026</v>
      </c>
    </row>
    <row r="956" spans="1:16" x14ac:dyDescent="0.25">
      <c r="A956" t="s">
        <v>46</v>
      </c>
      <c r="B956" t="s">
        <v>439</v>
      </c>
      <c r="C956" t="s">
        <v>118</v>
      </c>
      <c r="D956" t="s">
        <v>117</v>
      </c>
      <c r="E956" s="71" t="s">
        <v>120</v>
      </c>
      <c r="F956" s="62" t="str">
        <f t="shared" si="15"/>
        <v>TAG001504 FAU Master Account Set: Budget Pool - INTRA-Fund Transfers Out</v>
      </c>
      <c r="G956" s="71">
        <v>963.68</v>
      </c>
      <c r="H956" s="71">
        <v>-331.69</v>
      </c>
      <c r="I956" s="71">
        <v>631.99</v>
      </c>
      <c r="J956" s="71">
        <v>4732.53</v>
      </c>
      <c r="K956" s="71">
        <v>0</v>
      </c>
      <c r="L956" s="71">
        <v>0</v>
      </c>
      <c r="M956">
        <v>4732.53</v>
      </c>
      <c r="N956">
        <v>-4100.54</v>
      </c>
      <c r="O956">
        <v>-6.4883459999999999</v>
      </c>
      <c r="P956">
        <v>2026</v>
      </c>
    </row>
    <row r="957" spans="1:16" x14ac:dyDescent="0.25">
      <c r="A957" t="s">
        <v>47</v>
      </c>
      <c r="B957" t="s">
        <v>438</v>
      </c>
      <c r="C957" t="s">
        <v>118</v>
      </c>
      <c r="D957" t="s">
        <v>117</v>
      </c>
      <c r="E957" s="71" t="s">
        <v>121</v>
      </c>
      <c r="F957" s="62" t="str">
        <f t="shared" si="15"/>
        <v>TAG001505 FAU Master Account Set: Budget Pool - Expense</v>
      </c>
      <c r="G957" s="71">
        <v>8715</v>
      </c>
      <c r="H957" s="71">
        <v>0</v>
      </c>
      <c r="I957" s="71">
        <v>8715</v>
      </c>
      <c r="J957" s="71">
        <v>5719.5</v>
      </c>
      <c r="K957" s="71">
        <v>0</v>
      </c>
      <c r="L957" s="71">
        <v>0</v>
      </c>
      <c r="M957">
        <v>5719.5</v>
      </c>
      <c r="N957">
        <v>2995.5</v>
      </c>
      <c r="O957">
        <v>0.34371800000000002</v>
      </c>
      <c r="P957">
        <v>2026</v>
      </c>
    </row>
    <row r="958" spans="1:16" x14ac:dyDescent="0.25">
      <c r="A958" t="s">
        <v>47</v>
      </c>
      <c r="B958" t="s">
        <v>438</v>
      </c>
      <c r="C958" t="s">
        <v>118</v>
      </c>
      <c r="D958" t="s">
        <v>117</v>
      </c>
      <c r="E958" s="71" t="s">
        <v>120</v>
      </c>
      <c r="F958" s="62" t="str">
        <f t="shared" si="15"/>
        <v>TAG001505 FAU Master Account Set: Budget Pool - INTRA-Fund Transfers Out</v>
      </c>
      <c r="G958" s="71">
        <v>7221.18</v>
      </c>
      <c r="H958" s="71">
        <v>0</v>
      </c>
      <c r="I958" s="71">
        <v>7221.18</v>
      </c>
      <c r="J958" s="71">
        <v>24764.29</v>
      </c>
      <c r="K958" s="71">
        <v>0</v>
      </c>
      <c r="L958" s="71">
        <v>0</v>
      </c>
      <c r="M958">
        <v>24764.29</v>
      </c>
      <c r="N958">
        <v>-17543.11</v>
      </c>
      <c r="O958">
        <v>-2.4293979999999999</v>
      </c>
      <c r="P958">
        <v>2026</v>
      </c>
    </row>
    <row r="959" spans="1:16" x14ac:dyDescent="0.25">
      <c r="A959" t="s">
        <v>47</v>
      </c>
      <c r="B959" t="s">
        <v>438</v>
      </c>
      <c r="C959" t="s">
        <v>118</v>
      </c>
      <c r="D959" t="s">
        <v>117</v>
      </c>
      <c r="E959" s="71" t="s">
        <v>116</v>
      </c>
      <c r="F959" s="62" t="str">
        <f t="shared" si="15"/>
        <v>TAG001505 FAU Master Account Set: Budget Pool - OPS</v>
      </c>
      <c r="G959" s="71">
        <v>40722</v>
      </c>
      <c r="H959" s="71">
        <v>0</v>
      </c>
      <c r="I959" s="71">
        <v>40722</v>
      </c>
      <c r="J959" s="71">
        <v>37558.239999999998</v>
      </c>
      <c r="K959" s="71">
        <v>0</v>
      </c>
      <c r="L959" s="71">
        <v>0</v>
      </c>
      <c r="M959">
        <v>37558.239999999998</v>
      </c>
      <c r="N959">
        <v>3163.76</v>
      </c>
      <c r="O959">
        <v>7.7691999999999997E-2</v>
      </c>
      <c r="P959">
        <v>2026</v>
      </c>
    </row>
    <row r="960" spans="1:16" x14ac:dyDescent="0.25">
      <c r="A960" t="s">
        <v>47</v>
      </c>
      <c r="B960" t="s">
        <v>438</v>
      </c>
      <c r="C960" t="s">
        <v>118</v>
      </c>
      <c r="D960" t="s">
        <v>117</v>
      </c>
      <c r="E960" s="71" t="s">
        <v>125</v>
      </c>
      <c r="F960" s="62" t="str">
        <f t="shared" si="15"/>
        <v>TAG001505 FAU Master Account Set: Budget Pool - Salaries &amp; Benefits (AMP, SP, Faculty)</v>
      </c>
      <c r="G960" s="71">
        <v>208462.14</v>
      </c>
      <c r="H960" s="71">
        <v>0</v>
      </c>
      <c r="I960" s="71">
        <v>208462.14</v>
      </c>
      <c r="J960" s="71">
        <v>197720.06</v>
      </c>
      <c r="K960" s="71">
        <v>0</v>
      </c>
      <c r="L960" s="71">
        <v>0</v>
      </c>
      <c r="M960">
        <v>197720.06</v>
      </c>
      <c r="N960">
        <v>10742.08</v>
      </c>
      <c r="O960">
        <v>5.1529999999999999E-2</v>
      </c>
      <c r="P960">
        <v>2026</v>
      </c>
    </row>
    <row r="961" spans="1:16" x14ac:dyDescent="0.25">
      <c r="A961" t="s">
        <v>48</v>
      </c>
      <c r="B961" t="s">
        <v>437</v>
      </c>
      <c r="C961" t="s">
        <v>118</v>
      </c>
      <c r="D961" t="s">
        <v>117</v>
      </c>
      <c r="E961" s="71" t="s">
        <v>121</v>
      </c>
      <c r="F961" s="62" t="str">
        <f t="shared" si="15"/>
        <v>TAG001506 FAU Master Account Set: Budget Pool - Expense</v>
      </c>
      <c r="G961" s="71">
        <v>2981</v>
      </c>
      <c r="H961" s="71">
        <v>0</v>
      </c>
      <c r="I961" s="71">
        <v>2981</v>
      </c>
      <c r="J961" s="71">
        <v>1013</v>
      </c>
      <c r="K961" s="71">
        <v>0</v>
      </c>
      <c r="L961" s="71">
        <v>0</v>
      </c>
      <c r="M961">
        <v>1013</v>
      </c>
      <c r="N961">
        <v>1968</v>
      </c>
      <c r="O961">
        <v>0.66018100000000002</v>
      </c>
      <c r="P961">
        <v>2026</v>
      </c>
    </row>
    <row r="962" spans="1:16" x14ac:dyDescent="0.25">
      <c r="A962" t="s">
        <v>48</v>
      </c>
      <c r="B962" t="s">
        <v>437</v>
      </c>
      <c r="C962" t="s">
        <v>118</v>
      </c>
      <c r="D962" t="s">
        <v>117</v>
      </c>
      <c r="E962" s="71" t="s">
        <v>120</v>
      </c>
      <c r="F962" s="62" t="str">
        <f t="shared" si="15"/>
        <v>TAG001506 FAU Master Account Set: Budget Pool - INTRA-Fund Transfers Out</v>
      </c>
      <c r="G962" s="71">
        <v>133.63999999999999</v>
      </c>
      <c r="H962" s="71">
        <v>0</v>
      </c>
      <c r="I962" s="71">
        <v>133.63999999999999</v>
      </c>
      <c r="J962" s="71">
        <v>3893.64</v>
      </c>
      <c r="K962" s="71">
        <v>0</v>
      </c>
      <c r="L962" s="71">
        <v>0</v>
      </c>
      <c r="M962">
        <v>3893.64</v>
      </c>
      <c r="N962">
        <v>-3760</v>
      </c>
      <c r="O962">
        <v>-28.134416999999999</v>
      </c>
      <c r="P962">
        <v>2026</v>
      </c>
    </row>
    <row r="963" spans="1:16" x14ac:dyDescent="0.25">
      <c r="A963" t="s">
        <v>48</v>
      </c>
      <c r="B963" t="s">
        <v>437</v>
      </c>
      <c r="C963" t="s">
        <v>118</v>
      </c>
      <c r="D963" t="s">
        <v>117</v>
      </c>
      <c r="E963" s="71" t="s">
        <v>116</v>
      </c>
      <c r="F963" s="62" t="str">
        <f t="shared" ref="F963:F1026" si="16">_xlfn.CONCAT(A963," ",E963)</f>
        <v>TAG001506 FAU Master Account Set: Budget Pool - OPS</v>
      </c>
      <c r="G963" s="71">
        <v>1792</v>
      </c>
      <c r="H963" s="71">
        <v>0</v>
      </c>
      <c r="I963" s="71">
        <v>1792</v>
      </c>
      <c r="J963" s="71">
        <v>0</v>
      </c>
      <c r="K963" s="71">
        <v>0</v>
      </c>
      <c r="L963" s="71">
        <v>0</v>
      </c>
      <c r="M963">
        <v>0</v>
      </c>
      <c r="N963">
        <v>1792</v>
      </c>
      <c r="O963">
        <v>1</v>
      </c>
      <c r="P963">
        <v>2026</v>
      </c>
    </row>
    <row r="964" spans="1:16" x14ac:dyDescent="0.25">
      <c r="A964" t="s">
        <v>49</v>
      </c>
      <c r="B964" t="s">
        <v>436</v>
      </c>
      <c r="C964" t="s">
        <v>118</v>
      </c>
      <c r="D964" t="s">
        <v>117</v>
      </c>
      <c r="E964" s="71" t="s">
        <v>121</v>
      </c>
      <c r="F964" s="62" t="str">
        <f t="shared" si="16"/>
        <v>TAG001507 FAU Master Account Set: Budget Pool - Expense</v>
      </c>
      <c r="G964" s="71">
        <v>1200</v>
      </c>
      <c r="H964" s="71">
        <v>0</v>
      </c>
      <c r="I964" s="71">
        <v>1200</v>
      </c>
      <c r="J964" s="71">
        <v>857.85</v>
      </c>
      <c r="K964" s="71">
        <v>0</v>
      </c>
      <c r="L964" s="71">
        <v>0</v>
      </c>
      <c r="M964">
        <v>857.85</v>
      </c>
      <c r="N964">
        <v>342.15</v>
      </c>
      <c r="O964">
        <v>0.28512500000000002</v>
      </c>
      <c r="P964">
        <v>2026</v>
      </c>
    </row>
    <row r="965" spans="1:16" x14ac:dyDescent="0.25">
      <c r="A965" t="s">
        <v>49</v>
      </c>
      <c r="B965" t="s">
        <v>436</v>
      </c>
      <c r="C965" t="s">
        <v>118</v>
      </c>
      <c r="D965" t="s">
        <v>117</v>
      </c>
      <c r="E965" s="71" t="s">
        <v>120</v>
      </c>
      <c r="F965" s="62" t="str">
        <f t="shared" si="16"/>
        <v>TAG001507 FAU Master Account Set: Budget Pool - INTRA-Fund Transfers Out</v>
      </c>
      <c r="G965" s="71">
        <v>275.52</v>
      </c>
      <c r="H965" s="71">
        <v>0</v>
      </c>
      <c r="I965" s="71">
        <v>275.52</v>
      </c>
      <c r="J965" s="71">
        <v>3947.67</v>
      </c>
      <c r="K965" s="71">
        <v>0</v>
      </c>
      <c r="L965" s="71">
        <v>0</v>
      </c>
      <c r="M965">
        <v>3947.67</v>
      </c>
      <c r="N965">
        <v>-3672.15</v>
      </c>
      <c r="O965">
        <v>-13.328071</v>
      </c>
      <c r="P965">
        <v>2026</v>
      </c>
    </row>
    <row r="966" spans="1:16" x14ac:dyDescent="0.25">
      <c r="A966" t="s">
        <v>49</v>
      </c>
      <c r="B966" t="s">
        <v>436</v>
      </c>
      <c r="C966" t="s">
        <v>118</v>
      </c>
      <c r="D966" t="s">
        <v>117</v>
      </c>
      <c r="E966" s="71" t="s">
        <v>116</v>
      </c>
      <c r="F966" s="62" t="str">
        <f t="shared" si="16"/>
        <v>TAG001507 FAU Master Account Set: Budget Pool - OPS</v>
      </c>
      <c r="G966" s="71">
        <v>8640</v>
      </c>
      <c r="H966" s="71">
        <v>0</v>
      </c>
      <c r="I966" s="71">
        <v>8640</v>
      </c>
      <c r="J966" s="71">
        <v>5310</v>
      </c>
      <c r="K966" s="71">
        <v>0</v>
      </c>
      <c r="L966" s="71">
        <v>0</v>
      </c>
      <c r="M966">
        <v>5310</v>
      </c>
      <c r="N966">
        <v>3330</v>
      </c>
      <c r="O966">
        <v>0.38541700000000001</v>
      </c>
      <c r="P966">
        <v>2026</v>
      </c>
    </row>
    <row r="967" spans="1:16" x14ac:dyDescent="0.25">
      <c r="A967" t="s">
        <v>50</v>
      </c>
      <c r="B967" t="s">
        <v>435</v>
      </c>
      <c r="C967" t="s">
        <v>118</v>
      </c>
      <c r="D967" t="s">
        <v>117</v>
      </c>
      <c r="E967" s="71" t="s">
        <v>121</v>
      </c>
      <c r="F967" s="62" t="str">
        <f t="shared" si="16"/>
        <v>TAG001508 FAU Master Account Set: Budget Pool - Expense</v>
      </c>
      <c r="G967" s="71">
        <v>26500</v>
      </c>
      <c r="H967" s="71">
        <v>-1547</v>
      </c>
      <c r="I967" s="71">
        <v>24953</v>
      </c>
      <c r="J967" s="71">
        <v>24513.71</v>
      </c>
      <c r="K967" s="71">
        <v>0</v>
      </c>
      <c r="L967" s="71">
        <v>0</v>
      </c>
      <c r="M967">
        <v>24513.71</v>
      </c>
      <c r="N967">
        <v>439.29</v>
      </c>
      <c r="O967">
        <v>1.7604999999999999E-2</v>
      </c>
      <c r="P967">
        <v>2026</v>
      </c>
    </row>
    <row r="968" spans="1:16" x14ac:dyDescent="0.25">
      <c r="A968" t="s">
        <v>50</v>
      </c>
      <c r="B968" t="s">
        <v>435</v>
      </c>
      <c r="C968" t="s">
        <v>118</v>
      </c>
      <c r="D968" t="s">
        <v>117</v>
      </c>
      <c r="E968" s="71" t="s">
        <v>120</v>
      </c>
      <c r="F968" s="62" t="str">
        <f t="shared" si="16"/>
        <v>TAG001508 FAU Master Account Set: Budget Pool - INTRA-Fund Transfers Out</v>
      </c>
      <c r="G968" s="71">
        <v>2301.6</v>
      </c>
      <c r="H968" s="71">
        <v>0</v>
      </c>
      <c r="I968" s="71">
        <v>2301.6</v>
      </c>
      <c r="J968" s="71">
        <v>2317.44</v>
      </c>
      <c r="K968" s="71">
        <v>0</v>
      </c>
      <c r="L968" s="71">
        <v>0</v>
      </c>
      <c r="M968">
        <v>2317.44</v>
      </c>
      <c r="N968">
        <v>-15.84</v>
      </c>
      <c r="O968">
        <v>-6.8820000000000001E-3</v>
      </c>
      <c r="P968">
        <v>2026</v>
      </c>
    </row>
    <row r="969" spans="1:16" x14ac:dyDescent="0.25">
      <c r="A969" t="s">
        <v>50</v>
      </c>
      <c r="B969" t="s">
        <v>435</v>
      </c>
      <c r="C969" t="s">
        <v>118</v>
      </c>
      <c r="D969" t="s">
        <v>117</v>
      </c>
      <c r="E969" s="71" t="s">
        <v>116</v>
      </c>
      <c r="F969" s="62" t="str">
        <f t="shared" si="16"/>
        <v>TAG001508 FAU Master Account Set: Budget Pool - OPS</v>
      </c>
      <c r="G969" s="71">
        <v>55700</v>
      </c>
      <c r="H969" s="71">
        <v>1547</v>
      </c>
      <c r="I969" s="71">
        <v>57247</v>
      </c>
      <c r="J969" s="71">
        <v>58248</v>
      </c>
      <c r="K969" s="71">
        <v>0</v>
      </c>
      <c r="L969" s="71">
        <v>0</v>
      </c>
      <c r="M969">
        <v>58248</v>
      </c>
      <c r="N969">
        <v>-1001</v>
      </c>
      <c r="O969">
        <v>-1.7486000000000002E-2</v>
      </c>
      <c r="P969">
        <v>2026</v>
      </c>
    </row>
    <row r="970" spans="1:16" x14ac:dyDescent="0.25">
      <c r="A970" t="s">
        <v>51</v>
      </c>
      <c r="B970" t="s">
        <v>434</v>
      </c>
      <c r="C970" t="s">
        <v>118</v>
      </c>
      <c r="D970" t="s">
        <v>117</v>
      </c>
      <c r="E970" s="71" t="s">
        <v>121</v>
      </c>
      <c r="F970" s="62" t="str">
        <f t="shared" si="16"/>
        <v>TAG001509 FAU Master Account Set: Budget Pool - Expense</v>
      </c>
      <c r="G970" s="71">
        <v>15500</v>
      </c>
      <c r="H970" s="71">
        <v>0</v>
      </c>
      <c r="I970" s="71">
        <v>15500</v>
      </c>
      <c r="J970" s="71">
        <v>15306.31</v>
      </c>
      <c r="K970" s="71">
        <v>0</v>
      </c>
      <c r="L970" s="71">
        <v>0</v>
      </c>
      <c r="M970">
        <v>15306.31</v>
      </c>
      <c r="N970">
        <v>193.69</v>
      </c>
      <c r="O970">
        <v>1.2496E-2</v>
      </c>
      <c r="P970">
        <v>2026</v>
      </c>
    </row>
    <row r="971" spans="1:16" x14ac:dyDescent="0.25">
      <c r="A971" t="s">
        <v>51</v>
      </c>
      <c r="B971" t="s">
        <v>434</v>
      </c>
      <c r="C971" t="s">
        <v>118</v>
      </c>
      <c r="D971" t="s">
        <v>117</v>
      </c>
      <c r="E971" s="71" t="s">
        <v>120</v>
      </c>
      <c r="F971" s="62" t="str">
        <f t="shared" si="16"/>
        <v>TAG001509 FAU Master Account Set: Budget Pool - INTRA-Fund Transfers Out</v>
      </c>
      <c r="G971" s="71">
        <v>4250.1000000000004</v>
      </c>
      <c r="H971" s="71">
        <v>0</v>
      </c>
      <c r="I971" s="71">
        <v>4250.1000000000004</v>
      </c>
      <c r="J971" s="71">
        <v>8064.47</v>
      </c>
      <c r="K971" s="71">
        <v>0</v>
      </c>
      <c r="L971" s="71">
        <v>0</v>
      </c>
      <c r="M971">
        <v>8064.47</v>
      </c>
      <c r="N971">
        <v>-3814.37</v>
      </c>
      <c r="O971">
        <v>-0.897478</v>
      </c>
      <c r="P971">
        <v>2026</v>
      </c>
    </row>
    <row r="972" spans="1:16" x14ac:dyDescent="0.25">
      <c r="A972" t="s">
        <v>51</v>
      </c>
      <c r="B972" t="s">
        <v>434</v>
      </c>
      <c r="C972" t="s">
        <v>118</v>
      </c>
      <c r="D972" t="s">
        <v>117</v>
      </c>
      <c r="E972" s="71" t="s">
        <v>125</v>
      </c>
      <c r="F972" s="62" t="str">
        <f t="shared" si="16"/>
        <v>TAG001509 FAU Master Account Set: Budget Pool - Salaries &amp; Benefits (AMP, SP, Faculty)</v>
      </c>
      <c r="G972" s="71">
        <v>136289.24</v>
      </c>
      <c r="H972" s="71">
        <v>0</v>
      </c>
      <c r="I972" s="71">
        <v>136289.24</v>
      </c>
      <c r="J972" s="71">
        <v>132535.78</v>
      </c>
      <c r="K972" s="71">
        <v>0</v>
      </c>
      <c r="L972" s="71">
        <v>0</v>
      </c>
      <c r="M972">
        <v>132535.78</v>
      </c>
      <c r="N972">
        <v>3753.46</v>
      </c>
      <c r="O972">
        <v>2.7539999999999999E-2</v>
      </c>
      <c r="P972">
        <v>2026</v>
      </c>
    </row>
    <row r="973" spans="1:16" x14ac:dyDescent="0.25">
      <c r="A973" t="s">
        <v>52</v>
      </c>
      <c r="B973" t="s">
        <v>433</v>
      </c>
      <c r="C973" t="s">
        <v>118</v>
      </c>
      <c r="D973" t="s">
        <v>117</v>
      </c>
      <c r="E973" s="71" t="s">
        <v>121</v>
      </c>
      <c r="F973" s="62" t="str">
        <f t="shared" si="16"/>
        <v>TAG001510 FAU Master Account Set: Budget Pool - Expense</v>
      </c>
      <c r="G973" s="71">
        <v>50000</v>
      </c>
      <c r="H973" s="71">
        <v>0</v>
      </c>
      <c r="I973" s="71">
        <v>50000</v>
      </c>
      <c r="J973" s="71">
        <v>35994.92</v>
      </c>
      <c r="K973" s="71">
        <v>0</v>
      </c>
      <c r="L973" s="71">
        <v>0</v>
      </c>
      <c r="M973">
        <v>35994.92</v>
      </c>
      <c r="N973">
        <v>14005.08</v>
      </c>
      <c r="O973">
        <v>0.28010200000000002</v>
      </c>
      <c r="P973">
        <v>2026</v>
      </c>
    </row>
    <row r="974" spans="1:16" x14ac:dyDescent="0.25">
      <c r="A974" t="s">
        <v>52</v>
      </c>
      <c r="B974" t="s">
        <v>433</v>
      </c>
      <c r="C974" t="s">
        <v>118</v>
      </c>
      <c r="D974" t="s">
        <v>117</v>
      </c>
      <c r="E974" s="71" t="s">
        <v>120</v>
      </c>
      <c r="F974" s="62" t="str">
        <f t="shared" si="16"/>
        <v>TAG001510 FAU Master Account Set: Budget Pool - INTRA-Fund Transfers Out</v>
      </c>
      <c r="G974" s="71">
        <v>1400</v>
      </c>
      <c r="H974" s="71">
        <v>0</v>
      </c>
      <c r="I974" s="71">
        <v>1400</v>
      </c>
      <c r="J974" s="71">
        <v>15434.19</v>
      </c>
      <c r="K974" s="71">
        <v>0</v>
      </c>
      <c r="L974" s="71">
        <v>0</v>
      </c>
      <c r="M974">
        <v>15434.19</v>
      </c>
      <c r="N974">
        <v>-14034.19</v>
      </c>
      <c r="O974">
        <v>-10.024421</v>
      </c>
      <c r="P974">
        <v>2026</v>
      </c>
    </row>
    <row r="975" spans="1:16" x14ac:dyDescent="0.25">
      <c r="A975" t="s">
        <v>53</v>
      </c>
      <c r="B975" t="s">
        <v>432</v>
      </c>
      <c r="C975" t="s">
        <v>118</v>
      </c>
      <c r="D975" t="s">
        <v>117</v>
      </c>
      <c r="E975" s="71" t="s">
        <v>121</v>
      </c>
      <c r="F975" s="62" t="str">
        <f t="shared" si="16"/>
        <v>TAG001511 FAU Master Account Set: Budget Pool - Expense</v>
      </c>
      <c r="G975" s="71">
        <v>750</v>
      </c>
      <c r="H975" s="71">
        <v>0</v>
      </c>
      <c r="I975" s="71">
        <v>750</v>
      </c>
      <c r="J975" s="71">
        <v>0</v>
      </c>
      <c r="K975" s="71">
        <v>0</v>
      </c>
      <c r="L975" s="71">
        <v>0</v>
      </c>
      <c r="M975">
        <v>0</v>
      </c>
      <c r="N975">
        <v>750</v>
      </c>
      <c r="O975">
        <v>1</v>
      </c>
      <c r="P975">
        <v>2026</v>
      </c>
    </row>
    <row r="976" spans="1:16" x14ac:dyDescent="0.25">
      <c r="A976" t="s">
        <v>53</v>
      </c>
      <c r="B976" t="s">
        <v>432</v>
      </c>
      <c r="C976" t="s">
        <v>118</v>
      </c>
      <c r="D976" t="s">
        <v>117</v>
      </c>
      <c r="E976" s="71" t="s">
        <v>120</v>
      </c>
      <c r="F976" s="62" t="str">
        <f t="shared" si="16"/>
        <v>TAG001511 FAU Master Account Set: Budget Pool - INTRA-Fund Transfers Out</v>
      </c>
      <c r="G976" s="71">
        <v>21</v>
      </c>
      <c r="H976" s="71">
        <v>0</v>
      </c>
      <c r="I976" s="71">
        <v>21</v>
      </c>
      <c r="J976" s="71">
        <v>771</v>
      </c>
      <c r="K976" s="71">
        <v>0</v>
      </c>
      <c r="L976" s="71">
        <v>0</v>
      </c>
      <c r="M976">
        <v>771</v>
      </c>
      <c r="N976">
        <v>-750</v>
      </c>
      <c r="O976">
        <v>-35.714286000000001</v>
      </c>
      <c r="P976">
        <v>2026</v>
      </c>
    </row>
    <row r="977" spans="1:16" x14ac:dyDescent="0.25">
      <c r="A977" t="s">
        <v>54</v>
      </c>
      <c r="B977" t="s">
        <v>838</v>
      </c>
      <c r="C977" t="s">
        <v>118</v>
      </c>
      <c r="D977" t="s">
        <v>117</v>
      </c>
      <c r="E977" s="71" t="s">
        <v>121</v>
      </c>
      <c r="F977" s="62" t="str">
        <f t="shared" si="16"/>
        <v>TAG001513 FAU Master Account Set: Budget Pool - Expense</v>
      </c>
      <c r="G977" s="71">
        <v>45000</v>
      </c>
      <c r="H977" s="71">
        <v>0</v>
      </c>
      <c r="I977" s="71">
        <v>45000</v>
      </c>
      <c r="J977" s="71">
        <v>38328.879999999997</v>
      </c>
      <c r="K977" s="71">
        <v>0</v>
      </c>
      <c r="L977" s="71">
        <v>0</v>
      </c>
      <c r="M977">
        <v>38328.879999999997</v>
      </c>
      <c r="N977">
        <v>6671.12</v>
      </c>
      <c r="O977">
        <v>0.14824699999999999</v>
      </c>
      <c r="P977">
        <v>2026</v>
      </c>
    </row>
    <row r="978" spans="1:16" x14ac:dyDescent="0.25">
      <c r="A978" t="s">
        <v>54</v>
      </c>
      <c r="B978" t="s">
        <v>838</v>
      </c>
      <c r="C978" t="s">
        <v>118</v>
      </c>
      <c r="D978" t="s">
        <v>117</v>
      </c>
      <c r="E978" s="71" t="s">
        <v>120</v>
      </c>
      <c r="F978" s="62" t="str">
        <f t="shared" si="16"/>
        <v>TAG001513 FAU Master Account Set: Budget Pool - INTRA-Fund Transfers Out</v>
      </c>
      <c r="G978" s="71">
        <v>1260</v>
      </c>
      <c r="H978" s="71">
        <v>0</v>
      </c>
      <c r="I978" s="71">
        <v>1260</v>
      </c>
      <c r="J978" s="71">
        <v>7931.12</v>
      </c>
      <c r="K978" s="71">
        <v>0</v>
      </c>
      <c r="L978" s="71">
        <v>0</v>
      </c>
      <c r="M978">
        <v>7931.12</v>
      </c>
      <c r="N978">
        <v>-6671.12</v>
      </c>
      <c r="O978">
        <v>-5.2945399999999996</v>
      </c>
      <c r="P978">
        <v>2026</v>
      </c>
    </row>
    <row r="979" spans="1:16" x14ac:dyDescent="0.25">
      <c r="A979" t="s">
        <v>55</v>
      </c>
      <c r="B979" t="s">
        <v>10</v>
      </c>
      <c r="C979" t="s">
        <v>118</v>
      </c>
      <c r="D979" t="s">
        <v>117</v>
      </c>
      <c r="E979" s="71" t="s">
        <v>121</v>
      </c>
      <c r="F979" s="62" t="str">
        <f t="shared" si="16"/>
        <v>TAG001514 FAU Master Account Set: Budget Pool - Expense</v>
      </c>
      <c r="G979" s="71">
        <v>8300</v>
      </c>
      <c r="H979" s="71">
        <v>1257.3399999999999</v>
      </c>
      <c r="I979" s="71">
        <v>9557.34</v>
      </c>
      <c r="J979" s="71">
        <v>8488.61</v>
      </c>
      <c r="K979" s="71">
        <v>0</v>
      </c>
      <c r="L979" s="71">
        <v>0</v>
      </c>
      <c r="M979">
        <v>8488.61</v>
      </c>
      <c r="N979">
        <v>1068.73</v>
      </c>
      <c r="O979">
        <v>0.11182300000000001</v>
      </c>
      <c r="P979">
        <v>2026</v>
      </c>
    </row>
    <row r="980" spans="1:16" x14ac:dyDescent="0.25">
      <c r="A980" t="s">
        <v>55</v>
      </c>
      <c r="B980" t="s">
        <v>10</v>
      </c>
      <c r="C980" t="s">
        <v>118</v>
      </c>
      <c r="D980" t="s">
        <v>117</v>
      </c>
      <c r="E980" s="71" t="s">
        <v>120</v>
      </c>
      <c r="F980" s="62" t="str">
        <f t="shared" si="16"/>
        <v>TAG001514 FAU Master Account Set: Budget Pool - INTRA-Fund Transfers Out</v>
      </c>
      <c r="G980" s="71">
        <v>1657.04</v>
      </c>
      <c r="H980" s="71">
        <v>22.15</v>
      </c>
      <c r="I980" s="71">
        <v>1679.19</v>
      </c>
      <c r="J980" s="71">
        <v>10386.15</v>
      </c>
      <c r="K980" s="71">
        <v>0</v>
      </c>
      <c r="L980" s="71">
        <v>0</v>
      </c>
      <c r="M980">
        <v>10386.15</v>
      </c>
      <c r="N980">
        <v>-8706.9599999999991</v>
      </c>
      <c r="O980">
        <v>-5.1852140000000002</v>
      </c>
      <c r="P980">
        <v>2026</v>
      </c>
    </row>
    <row r="981" spans="1:16" x14ac:dyDescent="0.25">
      <c r="A981" t="s">
        <v>55</v>
      </c>
      <c r="B981" t="s">
        <v>10</v>
      </c>
      <c r="C981" t="s">
        <v>118</v>
      </c>
      <c r="D981" t="s">
        <v>117</v>
      </c>
      <c r="E981" s="71" t="s">
        <v>116</v>
      </c>
      <c r="F981" s="62" t="str">
        <f t="shared" si="16"/>
        <v>TAG001514 FAU Master Account Set: Budget Pool - OPS</v>
      </c>
      <c r="G981" s="71">
        <v>50880</v>
      </c>
      <c r="H981" s="71">
        <v>-466.34</v>
      </c>
      <c r="I981" s="71">
        <v>50413.66</v>
      </c>
      <c r="J981" s="71">
        <v>42804</v>
      </c>
      <c r="K981" s="71">
        <v>0</v>
      </c>
      <c r="L981" s="71">
        <v>0</v>
      </c>
      <c r="M981">
        <v>42804</v>
      </c>
      <c r="N981">
        <v>7609.66</v>
      </c>
      <c r="O981">
        <v>0.15094399999999999</v>
      </c>
      <c r="P981">
        <v>2026</v>
      </c>
    </row>
    <row r="982" spans="1:16" x14ac:dyDescent="0.25">
      <c r="A982" t="s">
        <v>56</v>
      </c>
      <c r="B982" t="s">
        <v>12</v>
      </c>
      <c r="C982" t="s">
        <v>118</v>
      </c>
      <c r="D982" t="s">
        <v>117</v>
      </c>
      <c r="E982" s="71" t="s">
        <v>121</v>
      </c>
      <c r="F982" s="62" t="str">
        <f t="shared" si="16"/>
        <v>TAG001515 FAU Master Account Set: Budget Pool - Expense</v>
      </c>
      <c r="G982" s="71">
        <v>10000</v>
      </c>
      <c r="H982" s="71">
        <v>1279.96</v>
      </c>
      <c r="I982" s="71">
        <v>11279.96</v>
      </c>
      <c r="J982" s="71">
        <v>11079.96</v>
      </c>
      <c r="K982" s="71">
        <v>0</v>
      </c>
      <c r="L982" s="71">
        <v>0</v>
      </c>
      <c r="M982">
        <v>11079.96</v>
      </c>
      <c r="N982">
        <v>200</v>
      </c>
      <c r="O982">
        <v>1.7731E-2</v>
      </c>
      <c r="P982">
        <v>2026</v>
      </c>
    </row>
    <row r="983" spans="1:16" x14ac:dyDescent="0.25">
      <c r="A983" t="s">
        <v>56</v>
      </c>
      <c r="B983" t="s">
        <v>12</v>
      </c>
      <c r="C983" t="s">
        <v>118</v>
      </c>
      <c r="D983" t="s">
        <v>117</v>
      </c>
      <c r="E983" s="71" t="s">
        <v>120</v>
      </c>
      <c r="F983" s="62" t="str">
        <f t="shared" si="16"/>
        <v>TAG001515 FAU Master Account Set: Budget Pool - INTRA-Fund Transfers Out</v>
      </c>
      <c r="G983" s="71">
        <v>2424.2399999999998</v>
      </c>
      <c r="H983" s="71">
        <v>0</v>
      </c>
      <c r="I983" s="71">
        <v>2424.2399999999998</v>
      </c>
      <c r="J983" s="71">
        <v>15564.24</v>
      </c>
      <c r="K983" s="71">
        <v>0</v>
      </c>
      <c r="L983" s="71">
        <v>0</v>
      </c>
      <c r="M983">
        <v>15564.24</v>
      </c>
      <c r="N983">
        <v>-13140</v>
      </c>
      <c r="O983">
        <v>-5.420255</v>
      </c>
      <c r="P983">
        <v>2026</v>
      </c>
    </row>
    <row r="984" spans="1:16" x14ac:dyDescent="0.25">
      <c r="A984" t="s">
        <v>56</v>
      </c>
      <c r="B984" t="s">
        <v>12</v>
      </c>
      <c r="C984" t="s">
        <v>118</v>
      </c>
      <c r="D984" t="s">
        <v>117</v>
      </c>
      <c r="E984" s="71" t="s">
        <v>116</v>
      </c>
      <c r="F984" s="62" t="str">
        <f t="shared" si="16"/>
        <v>TAG001515 FAU Master Account Set: Budget Pool - OPS</v>
      </c>
      <c r="G984" s="71">
        <v>76580</v>
      </c>
      <c r="H984" s="71">
        <v>-1279.96</v>
      </c>
      <c r="I984" s="71">
        <v>75300.039999999994</v>
      </c>
      <c r="J984" s="71">
        <v>62537.77</v>
      </c>
      <c r="K984" s="71">
        <v>0</v>
      </c>
      <c r="L984" s="71">
        <v>0</v>
      </c>
      <c r="M984">
        <v>62537.77</v>
      </c>
      <c r="N984">
        <v>12762.27</v>
      </c>
      <c r="O984">
        <v>0.169486</v>
      </c>
      <c r="P984">
        <v>2026</v>
      </c>
    </row>
    <row r="985" spans="1:16" x14ac:dyDescent="0.25">
      <c r="A985" t="s">
        <v>57</v>
      </c>
      <c r="B985" t="s">
        <v>431</v>
      </c>
      <c r="C985" t="s">
        <v>118</v>
      </c>
      <c r="D985" t="s">
        <v>117</v>
      </c>
      <c r="E985" s="71" t="s">
        <v>121</v>
      </c>
      <c r="F985" s="62" t="str">
        <f t="shared" si="16"/>
        <v>TAG001516 FAU Master Account Set: Budget Pool - Expense</v>
      </c>
      <c r="G985" s="71">
        <v>20500</v>
      </c>
      <c r="H985" s="71">
        <v>0</v>
      </c>
      <c r="I985" s="71">
        <v>20500</v>
      </c>
      <c r="J985" s="71">
        <v>19706.75</v>
      </c>
      <c r="K985" s="71">
        <v>0</v>
      </c>
      <c r="L985" s="71">
        <v>0</v>
      </c>
      <c r="M985">
        <v>19706.75</v>
      </c>
      <c r="N985">
        <v>793.25</v>
      </c>
      <c r="O985">
        <v>3.8695E-2</v>
      </c>
      <c r="P985">
        <v>2026</v>
      </c>
    </row>
    <row r="986" spans="1:16" x14ac:dyDescent="0.25">
      <c r="A986" t="s">
        <v>57</v>
      </c>
      <c r="B986" t="s">
        <v>431</v>
      </c>
      <c r="C986" t="s">
        <v>118</v>
      </c>
      <c r="D986" t="s">
        <v>117</v>
      </c>
      <c r="E986" s="71" t="s">
        <v>120</v>
      </c>
      <c r="F986" s="62" t="str">
        <f t="shared" si="16"/>
        <v>TAG001516 FAU Master Account Set: Budget Pool - INTRA-Fund Transfers Out</v>
      </c>
      <c r="G986" s="71">
        <v>574</v>
      </c>
      <c r="H986" s="71">
        <v>0</v>
      </c>
      <c r="I986" s="71">
        <v>574</v>
      </c>
      <c r="J986" s="71">
        <v>1376.44</v>
      </c>
      <c r="K986" s="71">
        <v>0</v>
      </c>
      <c r="L986" s="71">
        <v>0</v>
      </c>
      <c r="M986">
        <v>1376.44</v>
      </c>
      <c r="N986">
        <v>-802.44</v>
      </c>
      <c r="O986">
        <v>-1.3979790000000001</v>
      </c>
      <c r="P986">
        <v>2026</v>
      </c>
    </row>
    <row r="987" spans="1:16" x14ac:dyDescent="0.25">
      <c r="A987" t="s">
        <v>58</v>
      </c>
      <c r="B987" t="s">
        <v>430</v>
      </c>
      <c r="C987" t="s">
        <v>118</v>
      </c>
      <c r="D987" t="s">
        <v>117</v>
      </c>
      <c r="E987" s="71" t="s">
        <v>121</v>
      </c>
      <c r="F987" s="62" t="str">
        <f t="shared" si="16"/>
        <v>TAG001517 FAU Master Account Set: Budget Pool - Expense</v>
      </c>
      <c r="G987" s="71">
        <v>9200</v>
      </c>
      <c r="H987" s="71">
        <v>0</v>
      </c>
      <c r="I987" s="71">
        <v>9200</v>
      </c>
      <c r="J987" s="71">
        <v>5571.02</v>
      </c>
      <c r="K987" s="71">
        <v>0</v>
      </c>
      <c r="L987" s="71">
        <v>0</v>
      </c>
      <c r="M987">
        <v>5571.02</v>
      </c>
      <c r="N987">
        <v>3628.98</v>
      </c>
      <c r="O987">
        <v>0.39445400000000003</v>
      </c>
      <c r="P987">
        <v>2026</v>
      </c>
    </row>
    <row r="988" spans="1:16" x14ac:dyDescent="0.25">
      <c r="A988" t="s">
        <v>58</v>
      </c>
      <c r="B988" t="s">
        <v>430</v>
      </c>
      <c r="C988" t="s">
        <v>118</v>
      </c>
      <c r="D988" t="s">
        <v>117</v>
      </c>
      <c r="E988" s="71" t="s">
        <v>120</v>
      </c>
      <c r="F988" s="62" t="str">
        <f t="shared" si="16"/>
        <v>TAG001517 FAU Master Account Set: Budget Pool - INTRA-Fund Transfers Out</v>
      </c>
      <c r="G988" s="71">
        <v>257.60000000000002</v>
      </c>
      <c r="H988" s="71">
        <v>0</v>
      </c>
      <c r="I988" s="71">
        <v>257.60000000000002</v>
      </c>
      <c r="J988" s="71">
        <v>3886.58</v>
      </c>
      <c r="K988" s="71">
        <v>0</v>
      </c>
      <c r="L988" s="71">
        <v>0</v>
      </c>
      <c r="M988">
        <v>3886.58</v>
      </c>
      <c r="N988">
        <v>-3628.98</v>
      </c>
      <c r="O988">
        <v>-14.087655</v>
      </c>
      <c r="P988">
        <v>2026</v>
      </c>
    </row>
    <row r="989" spans="1:16" x14ac:dyDescent="0.25">
      <c r="A989" t="s">
        <v>59</v>
      </c>
      <c r="B989" t="s">
        <v>7</v>
      </c>
      <c r="C989" t="s">
        <v>118</v>
      </c>
      <c r="D989" t="s">
        <v>117</v>
      </c>
      <c r="E989" s="71" t="s">
        <v>121</v>
      </c>
      <c r="F989" s="62" t="str">
        <f t="shared" si="16"/>
        <v>TAG001518 FAU Master Account Set: Budget Pool - Expense</v>
      </c>
      <c r="G989" s="71">
        <v>10000</v>
      </c>
      <c r="H989" s="71">
        <v>0</v>
      </c>
      <c r="I989" s="71">
        <v>10000</v>
      </c>
      <c r="J989" s="71">
        <v>9977.75</v>
      </c>
      <c r="K989" s="71">
        <v>0</v>
      </c>
      <c r="L989" s="71">
        <v>0</v>
      </c>
      <c r="M989">
        <v>9977.75</v>
      </c>
      <c r="N989">
        <v>22.25</v>
      </c>
      <c r="O989">
        <v>2.225E-3</v>
      </c>
      <c r="P989">
        <v>2026</v>
      </c>
    </row>
    <row r="990" spans="1:16" x14ac:dyDescent="0.25">
      <c r="A990" t="s">
        <v>59</v>
      </c>
      <c r="B990" t="s">
        <v>7</v>
      </c>
      <c r="C990" t="s">
        <v>118</v>
      </c>
      <c r="D990" t="s">
        <v>117</v>
      </c>
      <c r="E990" s="71" t="s">
        <v>120</v>
      </c>
      <c r="F990" s="62" t="str">
        <f t="shared" si="16"/>
        <v>TAG001518 FAU Master Account Set: Budget Pool - INTRA-Fund Transfers Out</v>
      </c>
      <c r="G990" s="71">
        <v>280</v>
      </c>
      <c r="H990" s="71">
        <v>0</v>
      </c>
      <c r="I990" s="71">
        <v>280</v>
      </c>
      <c r="J990" s="71">
        <v>302.25</v>
      </c>
      <c r="K990" s="71">
        <v>0</v>
      </c>
      <c r="L990" s="71">
        <v>0</v>
      </c>
      <c r="M990">
        <v>302.25</v>
      </c>
      <c r="N990">
        <v>-22.25</v>
      </c>
      <c r="O990">
        <v>-7.9464000000000007E-2</v>
      </c>
      <c r="P990">
        <v>2026</v>
      </c>
    </row>
    <row r="991" spans="1:16" x14ac:dyDescent="0.25">
      <c r="A991" t="s">
        <v>113</v>
      </c>
      <c r="B991" t="s">
        <v>429</v>
      </c>
      <c r="C991" t="s">
        <v>118</v>
      </c>
      <c r="D991" t="s">
        <v>117</v>
      </c>
      <c r="E991" s="71" t="s">
        <v>121</v>
      </c>
      <c r="F991" s="62" t="str">
        <f t="shared" si="16"/>
        <v>TAG001686 FAU Master Account Set: Budget Pool - Expense</v>
      </c>
      <c r="G991" s="71">
        <v>10000</v>
      </c>
      <c r="H991" s="71">
        <v>68522</v>
      </c>
      <c r="I991" s="71">
        <v>78522</v>
      </c>
      <c r="J991" s="71">
        <v>72043.759999999995</v>
      </c>
      <c r="K991" s="71">
        <v>0</v>
      </c>
      <c r="L991" s="71">
        <v>0</v>
      </c>
      <c r="M991">
        <v>72043.759999999995</v>
      </c>
      <c r="N991">
        <v>6478.24</v>
      </c>
      <c r="O991">
        <v>8.2502000000000006E-2</v>
      </c>
      <c r="P991">
        <v>2026</v>
      </c>
    </row>
    <row r="992" spans="1:16" x14ac:dyDescent="0.25">
      <c r="A992" t="s">
        <v>113</v>
      </c>
      <c r="B992" t="s">
        <v>429</v>
      </c>
      <c r="C992" t="s">
        <v>118</v>
      </c>
      <c r="D992" t="s">
        <v>117</v>
      </c>
      <c r="E992" s="71" t="s">
        <v>123</v>
      </c>
      <c r="F992" s="62" t="str">
        <f t="shared" si="16"/>
        <v>TAG001686 FAU Master Account Set: Budget Pool - INTER-Fund Transfers Out</v>
      </c>
      <c r="G992" s="71">
        <v>0</v>
      </c>
      <c r="H992" s="71">
        <v>0</v>
      </c>
      <c r="I992" s="71">
        <v>0</v>
      </c>
      <c r="J992" s="71">
        <v>174347.48</v>
      </c>
      <c r="K992" s="71">
        <v>0</v>
      </c>
      <c r="L992" s="71">
        <v>0</v>
      </c>
      <c r="M992">
        <v>174347.48</v>
      </c>
      <c r="N992">
        <v>-174347.48</v>
      </c>
      <c r="O992">
        <v>0</v>
      </c>
      <c r="P992">
        <v>2026</v>
      </c>
    </row>
    <row r="993" spans="1:16" x14ac:dyDescent="0.25">
      <c r="A993" t="s">
        <v>113</v>
      </c>
      <c r="B993" t="s">
        <v>429</v>
      </c>
      <c r="C993" t="s">
        <v>118</v>
      </c>
      <c r="D993" t="s">
        <v>117</v>
      </c>
      <c r="E993" s="71" t="s">
        <v>120</v>
      </c>
      <c r="F993" s="62" t="str">
        <f t="shared" si="16"/>
        <v>TAG001686 FAU Master Account Set: Budget Pool - INTRA-Fund Transfers Out</v>
      </c>
      <c r="G993" s="71">
        <v>280</v>
      </c>
      <c r="H993" s="71">
        <v>1918.62</v>
      </c>
      <c r="I993" s="71">
        <v>2198.62</v>
      </c>
      <c r="J993" s="71">
        <v>2017.23</v>
      </c>
      <c r="K993" s="71">
        <v>0</v>
      </c>
      <c r="L993" s="71">
        <v>0</v>
      </c>
      <c r="M993">
        <v>2017.23</v>
      </c>
      <c r="N993">
        <v>181.39</v>
      </c>
      <c r="O993">
        <v>8.2502000000000006E-2</v>
      </c>
      <c r="P993">
        <v>2026</v>
      </c>
    </row>
    <row r="994" spans="1:16" x14ac:dyDescent="0.25">
      <c r="A994" t="s">
        <v>114</v>
      </c>
      <c r="B994" t="s">
        <v>428</v>
      </c>
      <c r="C994" t="s">
        <v>118</v>
      </c>
      <c r="D994" t="s">
        <v>117</v>
      </c>
      <c r="E994" s="71" t="s">
        <v>121</v>
      </c>
      <c r="F994" s="62" t="str">
        <f t="shared" si="16"/>
        <v>TAG001687 FAU Master Account Set: Budget Pool - Expense</v>
      </c>
      <c r="G994" s="71">
        <v>78000</v>
      </c>
      <c r="H994" s="71">
        <v>0</v>
      </c>
      <c r="I994" s="71">
        <v>78000</v>
      </c>
      <c r="J994" s="71">
        <v>0</v>
      </c>
      <c r="K994" s="71">
        <v>0</v>
      </c>
      <c r="L994" s="71">
        <v>0</v>
      </c>
      <c r="M994">
        <v>0</v>
      </c>
      <c r="N994">
        <v>78000</v>
      </c>
      <c r="O994">
        <v>1</v>
      </c>
      <c r="P994">
        <v>2026</v>
      </c>
    </row>
    <row r="995" spans="1:16" x14ac:dyDescent="0.25">
      <c r="A995" t="s">
        <v>114</v>
      </c>
      <c r="B995" t="s">
        <v>428</v>
      </c>
      <c r="C995" t="s">
        <v>118</v>
      </c>
      <c r="D995" t="s">
        <v>117</v>
      </c>
      <c r="E995" s="71" t="s">
        <v>801</v>
      </c>
      <c r="F995" s="62" t="str">
        <f t="shared" si="16"/>
        <v>TAG001687 FAU Master Account Set: Budget Pool - INTRA-Fund Transfers In</v>
      </c>
      <c r="G995" s="71">
        <v>0</v>
      </c>
      <c r="H995" s="71">
        <v>0</v>
      </c>
      <c r="I995" s="71">
        <v>0</v>
      </c>
      <c r="J995" s="71">
        <v>-53700</v>
      </c>
      <c r="K995" s="71">
        <v>0</v>
      </c>
      <c r="L995" s="71">
        <v>0</v>
      </c>
      <c r="M995">
        <v>-53700</v>
      </c>
      <c r="N995">
        <v>53700</v>
      </c>
      <c r="O995">
        <v>0</v>
      </c>
      <c r="P995">
        <v>2026</v>
      </c>
    </row>
    <row r="996" spans="1:16" x14ac:dyDescent="0.25">
      <c r="A996" t="s">
        <v>114</v>
      </c>
      <c r="B996" t="s">
        <v>428</v>
      </c>
      <c r="C996" t="s">
        <v>118</v>
      </c>
      <c r="D996" t="s">
        <v>117</v>
      </c>
      <c r="E996" s="71" t="s">
        <v>120</v>
      </c>
      <c r="F996" s="62" t="str">
        <f t="shared" si="16"/>
        <v>TAG001687 FAU Master Account Set: Budget Pool - INTRA-Fund Transfers Out</v>
      </c>
      <c r="G996" s="71">
        <v>2184</v>
      </c>
      <c r="H996" s="71">
        <v>0</v>
      </c>
      <c r="I996" s="71">
        <v>2184</v>
      </c>
      <c r="J996" s="71">
        <v>0</v>
      </c>
      <c r="K996" s="71">
        <v>0</v>
      </c>
      <c r="L996" s="71">
        <v>0</v>
      </c>
      <c r="M996">
        <v>0</v>
      </c>
      <c r="N996">
        <v>2184</v>
      </c>
      <c r="O996">
        <v>1</v>
      </c>
      <c r="P996">
        <v>2026</v>
      </c>
    </row>
    <row r="997" spans="1:16" x14ac:dyDescent="0.25">
      <c r="A997" t="s">
        <v>115</v>
      </c>
      <c r="B997" t="s">
        <v>427</v>
      </c>
      <c r="C997" t="s">
        <v>118</v>
      </c>
      <c r="D997" t="s">
        <v>117</v>
      </c>
      <c r="E997" s="71" t="s">
        <v>121</v>
      </c>
      <c r="F997" s="62" t="str">
        <f t="shared" si="16"/>
        <v>TAG001924 FAU Master Account Set: Budget Pool - Expense</v>
      </c>
      <c r="G997" s="71">
        <v>19000</v>
      </c>
      <c r="H997" s="71">
        <v>0</v>
      </c>
      <c r="I997" s="71">
        <v>19000</v>
      </c>
      <c r="J997" s="71">
        <v>3521.76</v>
      </c>
      <c r="K997" s="71">
        <v>0</v>
      </c>
      <c r="L997" s="71">
        <v>0</v>
      </c>
      <c r="M997">
        <v>3521.76</v>
      </c>
      <c r="N997">
        <v>15478.24</v>
      </c>
      <c r="O997">
        <v>0.81464400000000003</v>
      </c>
      <c r="P997">
        <v>2026</v>
      </c>
    </row>
    <row r="998" spans="1:16" x14ac:dyDescent="0.25">
      <c r="A998" t="s">
        <v>115</v>
      </c>
      <c r="B998" t="s">
        <v>427</v>
      </c>
      <c r="C998" t="s">
        <v>118</v>
      </c>
      <c r="D998" t="s">
        <v>117</v>
      </c>
      <c r="E998" s="71" t="s">
        <v>120</v>
      </c>
      <c r="F998" s="62" t="str">
        <f t="shared" si="16"/>
        <v>TAG001924 FAU Master Account Set: Budget Pool - INTRA-Fund Transfers Out</v>
      </c>
      <c r="G998" s="71">
        <v>532</v>
      </c>
      <c r="H998" s="71">
        <v>0</v>
      </c>
      <c r="I998" s="71">
        <v>532</v>
      </c>
      <c r="J998" s="71">
        <v>98.61</v>
      </c>
      <c r="K998" s="71">
        <v>0</v>
      </c>
      <c r="L998" s="71">
        <v>0</v>
      </c>
      <c r="M998">
        <v>98.61</v>
      </c>
      <c r="N998">
        <v>433.39</v>
      </c>
      <c r="O998">
        <v>0.81464300000000001</v>
      </c>
      <c r="P998">
        <v>2026</v>
      </c>
    </row>
    <row r="999" spans="1:16" x14ac:dyDescent="0.25">
      <c r="A999" t="s">
        <v>107</v>
      </c>
      <c r="B999" t="s">
        <v>426</v>
      </c>
      <c r="C999" t="s">
        <v>118</v>
      </c>
      <c r="D999" t="s">
        <v>117</v>
      </c>
      <c r="E999" s="71" t="s">
        <v>121</v>
      </c>
      <c r="F999" s="62" t="str">
        <f t="shared" si="16"/>
        <v>TAG001927 FAU Master Account Set: Budget Pool - Expense</v>
      </c>
      <c r="G999" s="71">
        <v>4385</v>
      </c>
      <c r="H999" s="71">
        <v>0</v>
      </c>
      <c r="I999" s="71">
        <v>4385</v>
      </c>
      <c r="J999" s="71">
        <v>0</v>
      </c>
      <c r="K999" s="71">
        <v>0</v>
      </c>
      <c r="L999" s="71">
        <v>0</v>
      </c>
      <c r="M999">
        <v>0</v>
      </c>
      <c r="N999">
        <v>4385</v>
      </c>
      <c r="O999">
        <v>1</v>
      </c>
      <c r="P999">
        <v>2026</v>
      </c>
    </row>
    <row r="1000" spans="1:16" x14ac:dyDescent="0.25">
      <c r="A1000" t="s">
        <v>107</v>
      </c>
      <c r="B1000" t="s">
        <v>426</v>
      </c>
      <c r="C1000" t="s">
        <v>118</v>
      </c>
      <c r="D1000" t="s">
        <v>117</v>
      </c>
      <c r="E1000" s="71" t="s">
        <v>120</v>
      </c>
      <c r="F1000" s="62" t="str">
        <f t="shared" si="16"/>
        <v>TAG001927 FAU Master Account Set: Budget Pool - INTRA-Fund Transfers Out</v>
      </c>
      <c r="G1000" s="71">
        <v>122.78</v>
      </c>
      <c r="H1000" s="71">
        <v>0</v>
      </c>
      <c r="I1000" s="71">
        <v>122.78</v>
      </c>
      <c r="J1000" s="71">
        <v>0</v>
      </c>
      <c r="K1000" s="71">
        <v>0</v>
      </c>
      <c r="L1000" s="71">
        <v>0</v>
      </c>
      <c r="M1000">
        <v>0</v>
      </c>
      <c r="N1000">
        <v>122.78</v>
      </c>
      <c r="O1000">
        <v>1</v>
      </c>
      <c r="P1000">
        <v>2026</v>
      </c>
    </row>
    <row r="1001" spans="1:16" x14ac:dyDescent="0.25">
      <c r="A1001" t="s">
        <v>107</v>
      </c>
      <c r="B1001" t="s">
        <v>426</v>
      </c>
      <c r="C1001" t="s">
        <v>118</v>
      </c>
      <c r="D1001" t="s">
        <v>117</v>
      </c>
      <c r="E1001" s="71" t="s">
        <v>802</v>
      </c>
      <c r="F1001" s="62" t="str">
        <f t="shared" si="16"/>
        <v>TAG001927 FAU Master Account Set: Budget Pool - Revenue</v>
      </c>
      <c r="G1001" s="71">
        <v>-4500</v>
      </c>
      <c r="H1001" s="71">
        <v>0</v>
      </c>
      <c r="I1001" s="71">
        <v>-4500</v>
      </c>
      <c r="J1001" s="71">
        <v>0</v>
      </c>
      <c r="K1001" s="71">
        <v>0</v>
      </c>
      <c r="L1001" s="71">
        <v>0</v>
      </c>
      <c r="M1001">
        <v>0</v>
      </c>
      <c r="N1001">
        <v>-4500</v>
      </c>
      <c r="O1001">
        <v>1</v>
      </c>
      <c r="P1001">
        <v>2026</v>
      </c>
    </row>
    <row r="1002" spans="1:16" x14ac:dyDescent="0.25">
      <c r="A1002" t="s">
        <v>60</v>
      </c>
      <c r="B1002" t="s">
        <v>425</v>
      </c>
      <c r="C1002" t="s">
        <v>118</v>
      </c>
      <c r="D1002" t="s">
        <v>117</v>
      </c>
      <c r="E1002" s="71" t="s">
        <v>121</v>
      </c>
      <c r="F1002" s="62" t="str">
        <f t="shared" si="16"/>
        <v>TAG003502 FAU Master Account Set: Budget Pool - Expense</v>
      </c>
      <c r="G1002" s="71">
        <v>71731</v>
      </c>
      <c r="H1002" s="71">
        <v>1400</v>
      </c>
      <c r="I1002" s="71">
        <v>73131</v>
      </c>
      <c r="J1002" s="71">
        <v>68527.3</v>
      </c>
      <c r="K1002" s="71">
        <v>0</v>
      </c>
      <c r="L1002" s="71">
        <v>0</v>
      </c>
      <c r="M1002">
        <v>68527.3</v>
      </c>
      <c r="N1002">
        <v>4603.7</v>
      </c>
      <c r="O1002">
        <v>6.2950999999999993E-2</v>
      </c>
      <c r="P1002">
        <v>2026</v>
      </c>
    </row>
    <row r="1003" spans="1:16" x14ac:dyDescent="0.25">
      <c r="A1003" t="s">
        <v>60</v>
      </c>
      <c r="B1003" t="s">
        <v>425</v>
      </c>
      <c r="C1003" t="s">
        <v>118</v>
      </c>
      <c r="D1003" t="s">
        <v>117</v>
      </c>
      <c r="E1003" s="71" t="s">
        <v>120</v>
      </c>
      <c r="F1003" s="62" t="str">
        <f t="shared" si="16"/>
        <v>TAG003502 FAU Master Account Set: Budget Pool - INTRA-Fund Transfers Out</v>
      </c>
      <c r="G1003" s="71">
        <v>18438.169999999998</v>
      </c>
      <c r="H1003" s="71">
        <v>0</v>
      </c>
      <c r="I1003" s="71">
        <v>18438.169999999998</v>
      </c>
      <c r="J1003" s="71">
        <v>75948.75</v>
      </c>
      <c r="K1003" s="71">
        <v>0</v>
      </c>
      <c r="L1003" s="71">
        <v>0</v>
      </c>
      <c r="M1003">
        <v>75948.75</v>
      </c>
      <c r="N1003">
        <v>-57510.58</v>
      </c>
      <c r="O1003">
        <v>-3.1191040000000001</v>
      </c>
      <c r="P1003">
        <v>2026</v>
      </c>
    </row>
    <row r="1004" spans="1:16" x14ac:dyDescent="0.25">
      <c r="A1004" t="s">
        <v>60</v>
      </c>
      <c r="B1004" t="s">
        <v>425</v>
      </c>
      <c r="C1004" t="s">
        <v>118</v>
      </c>
      <c r="D1004" t="s">
        <v>117</v>
      </c>
      <c r="E1004" s="71" t="s">
        <v>116</v>
      </c>
      <c r="F1004" s="62" t="str">
        <f t="shared" si="16"/>
        <v>TAG003502 FAU Master Account Set: Budget Pool - OPS</v>
      </c>
      <c r="G1004" s="71">
        <v>50400</v>
      </c>
      <c r="H1004" s="71">
        <v>-1400</v>
      </c>
      <c r="I1004" s="71">
        <v>49000</v>
      </c>
      <c r="J1004" s="71">
        <v>45572.9</v>
      </c>
      <c r="K1004" s="71">
        <v>0</v>
      </c>
      <c r="L1004" s="71">
        <v>0</v>
      </c>
      <c r="M1004">
        <v>45572.9</v>
      </c>
      <c r="N1004">
        <v>3427.1</v>
      </c>
      <c r="O1004">
        <v>6.9941000000000003E-2</v>
      </c>
      <c r="P1004">
        <v>2026</v>
      </c>
    </row>
    <row r="1005" spans="1:16" x14ac:dyDescent="0.25">
      <c r="A1005" t="s">
        <v>60</v>
      </c>
      <c r="B1005" t="s">
        <v>425</v>
      </c>
      <c r="C1005" t="s">
        <v>118</v>
      </c>
      <c r="D1005" t="s">
        <v>117</v>
      </c>
      <c r="E1005" s="71" t="s">
        <v>125</v>
      </c>
      <c r="F1005" s="62" t="str">
        <f t="shared" si="16"/>
        <v>TAG003502 FAU Master Account Set: Budget Pool - Salaries &amp; Benefits (AMP, SP, Faculty)</v>
      </c>
      <c r="G1005" s="71">
        <v>536375.16</v>
      </c>
      <c r="H1005" s="71">
        <v>0</v>
      </c>
      <c r="I1005" s="71">
        <v>536375.16</v>
      </c>
      <c r="J1005" s="71">
        <v>488279.3</v>
      </c>
      <c r="K1005" s="71">
        <v>0</v>
      </c>
      <c r="L1005" s="71">
        <v>0</v>
      </c>
      <c r="M1005">
        <v>488279.3</v>
      </c>
      <c r="N1005">
        <v>48095.86</v>
      </c>
      <c r="O1005">
        <v>8.9667999999999998E-2</v>
      </c>
      <c r="P1005">
        <v>2026</v>
      </c>
    </row>
    <row r="1006" spans="1:16" x14ac:dyDescent="0.25">
      <c r="A1006" t="s">
        <v>61</v>
      </c>
      <c r="B1006" t="s">
        <v>15</v>
      </c>
      <c r="C1006" t="s">
        <v>118</v>
      </c>
      <c r="D1006" t="s">
        <v>117</v>
      </c>
      <c r="E1006" s="71" t="s">
        <v>121</v>
      </c>
      <c r="F1006" s="62" t="str">
        <f t="shared" si="16"/>
        <v>TAG003543 FAU Master Account Set: Budget Pool - Expense</v>
      </c>
      <c r="G1006" s="71">
        <v>0</v>
      </c>
      <c r="H1006" s="71">
        <v>0</v>
      </c>
      <c r="I1006" s="71">
        <v>0</v>
      </c>
      <c r="J1006" s="71">
        <v>69.95</v>
      </c>
      <c r="K1006" s="71">
        <v>0</v>
      </c>
      <c r="L1006" s="71">
        <v>0</v>
      </c>
      <c r="M1006">
        <v>69.95</v>
      </c>
      <c r="N1006">
        <v>-69.95</v>
      </c>
      <c r="O1006">
        <v>0</v>
      </c>
      <c r="P1006">
        <v>2026</v>
      </c>
    </row>
    <row r="1007" spans="1:16" x14ac:dyDescent="0.25">
      <c r="A1007" t="s">
        <v>61</v>
      </c>
      <c r="B1007" t="s">
        <v>15</v>
      </c>
      <c r="C1007" t="s">
        <v>118</v>
      </c>
      <c r="D1007" t="s">
        <v>117</v>
      </c>
      <c r="E1007" s="71" t="s">
        <v>123</v>
      </c>
      <c r="F1007" s="62" t="str">
        <f t="shared" si="16"/>
        <v>TAG003543 FAU Master Account Set: Budget Pool - INTER-Fund Transfers Out</v>
      </c>
      <c r="G1007" s="71">
        <v>1804334</v>
      </c>
      <c r="H1007" s="71">
        <v>0</v>
      </c>
      <c r="I1007" s="71">
        <v>1804334</v>
      </c>
      <c r="J1007" s="71">
        <v>1804334</v>
      </c>
      <c r="K1007" s="71">
        <v>0</v>
      </c>
      <c r="L1007" s="71">
        <v>0</v>
      </c>
      <c r="M1007">
        <v>1804334</v>
      </c>
      <c r="N1007">
        <v>0</v>
      </c>
      <c r="O1007">
        <v>0</v>
      </c>
      <c r="P1007">
        <v>2026</v>
      </c>
    </row>
    <row r="1008" spans="1:16" x14ac:dyDescent="0.25">
      <c r="A1008" t="s">
        <v>61</v>
      </c>
      <c r="B1008" t="s">
        <v>15</v>
      </c>
      <c r="C1008" t="s">
        <v>118</v>
      </c>
      <c r="D1008" t="s">
        <v>117</v>
      </c>
      <c r="E1008" s="71" t="s">
        <v>120</v>
      </c>
      <c r="F1008" s="62" t="str">
        <f t="shared" si="16"/>
        <v>TAG003543 FAU Master Account Set: Budget Pool - INTRA-Fund Transfers Out</v>
      </c>
      <c r="G1008" s="71">
        <v>0</v>
      </c>
      <c r="H1008" s="71">
        <v>0</v>
      </c>
      <c r="I1008" s="71">
        <v>0</v>
      </c>
      <c r="J1008" s="71">
        <v>1.96</v>
      </c>
      <c r="K1008" s="71">
        <v>0</v>
      </c>
      <c r="L1008" s="71">
        <v>0</v>
      </c>
      <c r="M1008">
        <v>1.96</v>
      </c>
      <c r="N1008">
        <v>-1.96</v>
      </c>
      <c r="O1008">
        <v>0</v>
      </c>
      <c r="P1008">
        <v>2026</v>
      </c>
    </row>
    <row r="1009" spans="1:16" x14ac:dyDescent="0.25">
      <c r="A1009" t="s">
        <v>62</v>
      </c>
      <c r="B1009" t="s">
        <v>424</v>
      </c>
      <c r="C1009" t="s">
        <v>118</v>
      </c>
      <c r="D1009" t="s">
        <v>117</v>
      </c>
      <c r="E1009" s="71" t="s">
        <v>121</v>
      </c>
      <c r="F1009" s="62" t="str">
        <f t="shared" si="16"/>
        <v>TAG004958 FAU Master Account Set: Budget Pool - Expense</v>
      </c>
      <c r="G1009" s="71">
        <v>56000</v>
      </c>
      <c r="H1009" s="71">
        <v>-50000</v>
      </c>
      <c r="I1009" s="71">
        <v>6000</v>
      </c>
      <c r="J1009" s="71">
        <v>865.4</v>
      </c>
      <c r="K1009" s="71">
        <v>0</v>
      </c>
      <c r="L1009" s="71">
        <v>0</v>
      </c>
      <c r="M1009">
        <v>865.4</v>
      </c>
      <c r="N1009">
        <v>5134.6000000000004</v>
      </c>
      <c r="O1009">
        <v>0.85576700000000006</v>
      </c>
      <c r="P1009">
        <v>2026</v>
      </c>
    </row>
    <row r="1010" spans="1:16" x14ac:dyDescent="0.25">
      <c r="A1010" t="s">
        <v>62</v>
      </c>
      <c r="B1010" t="s">
        <v>424</v>
      </c>
      <c r="C1010" t="s">
        <v>118</v>
      </c>
      <c r="D1010" t="s">
        <v>117</v>
      </c>
      <c r="E1010" s="71" t="s">
        <v>120</v>
      </c>
      <c r="F1010" s="62" t="str">
        <f t="shared" si="16"/>
        <v>TAG004958 FAU Master Account Set: Budget Pool - INTRA-Fund Transfers Out</v>
      </c>
      <c r="G1010" s="71">
        <v>4381.6000000000004</v>
      </c>
      <c r="H1010" s="71">
        <v>0</v>
      </c>
      <c r="I1010" s="71">
        <v>4381.6000000000004</v>
      </c>
      <c r="J1010" s="71">
        <v>37716.769999999997</v>
      </c>
      <c r="K1010" s="71">
        <v>0</v>
      </c>
      <c r="L1010" s="71">
        <v>0</v>
      </c>
      <c r="M1010">
        <v>37716.769999999997</v>
      </c>
      <c r="N1010">
        <v>-33335.17</v>
      </c>
      <c r="O1010">
        <v>-7.60799</v>
      </c>
      <c r="P1010">
        <v>2026</v>
      </c>
    </row>
    <row r="1011" spans="1:16" x14ac:dyDescent="0.25">
      <c r="A1011" t="s">
        <v>62</v>
      </c>
      <c r="B1011" t="s">
        <v>424</v>
      </c>
      <c r="C1011" t="s">
        <v>118</v>
      </c>
      <c r="D1011" t="s">
        <v>117</v>
      </c>
      <c r="E1011" s="71" t="s">
        <v>116</v>
      </c>
      <c r="F1011" s="62" t="str">
        <f t="shared" si="16"/>
        <v>TAG004958 FAU Master Account Set: Budget Pool - OPS</v>
      </c>
      <c r="G1011" s="71">
        <v>11200</v>
      </c>
      <c r="H1011" s="71">
        <v>50000</v>
      </c>
      <c r="I1011" s="71">
        <v>61200</v>
      </c>
      <c r="J1011" s="71">
        <v>33027.699999999997</v>
      </c>
      <c r="K1011" s="71">
        <v>0</v>
      </c>
      <c r="L1011" s="71">
        <v>0</v>
      </c>
      <c r="M1011">
        <v>33027.699999999997</v>
      </c>
      <c r="N1011">
        <v>28172.3</v>
      </c>
      <c r="O1011">
        <v>0.46033200000000002</v>
      </c>
      <c r="P1011">
        <v>2026</v>
      </c>
    </row>
    <row r="1012" spans="1:16" x14ac:dyDescent="0.25">
      <c r="A1012" t="s">
        <v>108</v>
      </c>
      <c r="B1012" t="s">
        <v>423</v>
      </c>
      <c r="C1012" t="s">
        <v>118</v>
      </c>
      <c r="D1012" t="s">
        <v>117</v>
      </c>
      <c r="E1012" s="71" t="s">
        <v>121</v>
      </c>
      <c r="F1012" s="62" t="str">
        <f t="shared" si="16"/>
        <v>TAG005101 FAU Master Account Set: Budget Pool - Expense</v>
      </c>
      <c r="G1012" s="71">
        <v>2430</v>
      </c>
      <c r="H1012" s="71">
        <v>0</v>
      </c>
      <c r="I1012" s="71">
        <v>2430</v>
      </c>
      <c r="J1012" s="71">
        <v>0</v>
      </c>
      <c r="K1012" s="71">
        <v>0</v>
      </c>
      <c r="L1012" s="71">
        <v>0</v>
      </c>
      <c r="M1012">
        <v>0</v>
      </c>
      <c r="N1012">
        <v>2430</v>
      </c>
      <c r="O1012">
        <v>1</v>
      </c>
      <c r="P1012">
        <v>2026</v>
      </c>
    </row>
    <row r="1013" spans="1:16" x14ac:dyDescent="0.25">
      <c r="A1013" t="s">
        <v>108</v>
      </c>
      <c r="B1013" t="s">
        <v>423</v>
      </c>
      <c r="C1013" t="s">
        <v>118</v>
      </c>
      <c r="D1013" t="s">
        <v>117</v>
      </c>
      <c r="E1013" s="71" t="s">
        <v>801</v>
      </c>
      <c r="F1013" s="62" t="str">
        <f t="shared" si="16"/>
        <v>TAG005101 FAU Master Account Set: Budget Pool - INTRA-Fund Transfers In</v>
      </c>
      <c r="G1013" s="71">
        <v>-2500</v>
      </c>
      <c r="H1013" s="71">
        <v>0</v>
      </c>
      <c r="I1013" s="71">
        <v>-2500</v>
      </c>
      <c r="J1013" s="71">
        <v>-2500</v>
      </c>
      <c r="K1013" s="71">
        <v>0</v>
      </c>
      <c r="L1013" s="71">
        <v>0</v>
      </c>
      <c r="M1013">
        <v>-2500</v>
      </c>
      <c r="N1013">
        <v>0</v>
      </c>
      <c r="O1013">
        <v>0</v>
      </c>
      <c r="P1013">
        <v>2026</v>
      </c>
    </row>
    <row r="1014" spans="1:16" x14ac:dyDescent="0.25">
      <c r="A1014" t="s">
        <v>108</v>
      </c>
      <c r="B1014" t="s">
        <v>423</v>
      </c>
      <c r="C1014" t="s">
        <v>118</v>
      </c>
      <c r="D1014" t="s">
        <v>117</v>
      </c>
      <c r="E1014" s="71" t="s">
        <v>120</v>
      </c>
      <c r="F1014" s="62" t="str">
        <f t="shared" si="16"/>
        <v>TAG005101 FAU Master Account Set: Budget Pool - INTRA-Fund Transfers Out</v>
      </c>
      <c r="G1014" s="71">
        <v>68.040000000000006</v>
      </c>
      <c r="H1014" s="71">
        <v>0</v>
      </c>
      <c r="I1014" s="71">
        <v>68.040000000000006</v>
      </c>
      <c r="J1014" s="71">
        <v>0</v>
      </c>
      <c r="K1014" s="71">
        <v>0</v>
      </c>
      <c r="L1014" s="71">
        <v>0</v>
      </c>
      <c r="M1014">
        <v>0</v>
      </c>
      <c r="N1014">
        <v>68.040000000000006</v>
      </c>
      <c r="O1014">
        <v>1</v>
      </c>
      <c r="P1014">
        <v>2026</v>
      </c>
    </row>
    <row r="1015" spans="1:16" x14ac:dyDescent="0.25">
      <c r="A1015" t="s">
        <v>108</v>
      </c>
      <c r="B1015" t="s">
        <v>423</v>
      </c>
      <c r="C1015" t="s">
        <v>118</v>
      </c>
      <c r="D1015" t="s">
        <v>117</v>
      </c>
      <c r="E1015" s="71" t="s">
        <v>802</v>
      </c>
      <c r="F1015" s="62" t="str">
        <f t="shared" si="16"/>
        <v>TAG005101 FAU Master Account Set: Budget Pool - Revenue</v>
      </c>
      <c r="G1015" s="71">
        <v>-1000</v>
      </c>
      <c r="H1015" s="71">
        <v>0</v>
      </c>
      <c r="I1015" s="71">
        <v>-1000</v>
      </c>
      <c r="J1015" s="71">
        <v>0</v>
      </c>
      <c r="K1015" s="71">
        <v>0</v>
      </c>
      <c r="L1015" s="71">
        <v>0</v>
      </c>
      <c r="M1015">
        <v>0</v>
      </c>
      <c r="N1015">
        <v>-1000</v>
      </c>
      <c r="O1015">
        <v>1</v>
      </c>
      <c r="P1015">
        <v>2026</v>
      </c>
    </row>
    <row r="1016" spans="1:16" x14ac:dyDescent="0.25">
      <c r="A1016" t="s">
        <v>97</v>
      </c>
      <c r="B1016" t="s">
        <v>98</v>
      </c>
      <c r="C1016" t="s">
        <v>118</v>
      </c>
      <c r="D1016" t="s">
        <v>117</v>
      </c>
      <c r="E1016" s="71" t="s">
        <v>121</v>
      </c>
      <c r="F1016" s="62" t="str">
        <f t="shared" si="16"/>
        <v>TAG006850 FAU Master Account Set: Budget Pool - Expense</v>
      </c>
      <c r="G1016" s="71">
        <v>100000</v>
      </c>
      <c r="H1016" s="71">
        <v>0</v>
      </c>
      <c r="I1016" s="71">
        <v>100000</v>
      </c>
      <c r="J1016" s="71">
        <v>91320.99</v>
      </c>
      <c r="K1016" s="71">
        <v>0</v>
      </c>
      <c r="L1016" s="71">
        <v>0</v>
      </c>
      <c r="M1016">
        <v>91320.99</v>
      </c>
      <c r="N1016">
        <v>8679.01</v>
      </c>
      <c r="O1016">
        <v>8.6790000000000006E-2</v>
      </c>
      <c r="P1016">
        <v>2026</v>
      </c>
    </row>
    <row r="1017" spans="1:16" x14ac:dyDescent="0.25">
      <c r="A1017" t="s">
        <v>97</v>
      </c>
      <c r="B1017" t="s">
        <v>98</v>
      </c>
      <c r="C1017" t="s">
        <v>118</v>
      </c>
      <c r="D1017" t="s">
        <v>117</v>
      </c>
      <c r="E1017" s="71" t="s">
        <v>120</v>
      </c>
      <c r="F1017" s="62" t="str">
        <f t="shared" si="16"/>
        <v>TAG006850 FAU Master Account Set: Budget Pool - INTRA-Fund Transfers Out</v>
      </c>
      <c r="G1017" s="71">
        <v>2800</v>
      </c>
      <c r="H1017" s="71">
        <v>0</v>
      </c>
      <c r="I1017" s="71">
        <v>2800</v>
      </c>
      <c r="J1017" s="71">
        <v>4795.6899999999996</v>
      </c>
      <c r="K1017" s="71">
        <v>0</v>
      </c>
      <c r="L1017" s="71">
        <v>0</v>
      </c>
      <c r="M1017">
        <v>4795.6899999999996</v>
      </c>
      <c r="N1017">
        <v>-1995.69</v>
      </c>
      <c r="O1017">
        <v>-0.71274599999999999</v>
      </c>
      <c r="P1017">
        <v>2026</v>
      </c>
    </row>
    <row r="1018" spans="1:16" x14ac:dyDescent="0.25">
      <c r="A1018" t="s">
        <v>414</v>
      </c>
      <c r="B1018" t="s">
        <v>416</v>
      </c>
      <c r="C1018" t="s">
        <v>118</v>
      </c>
      <c r="D1018" t="s">
        <v>117</v>
      </c>
      <c r="E1018" s="71" t="s">
        <v>121</v>
      </c>
      <c r="F1018" s="62" t="str">
        <f t="shared" si="16"/>
        <v>TAG008792 FAU Master Account Set: Budget Pool - Expense</v>
      </c>
      <c r="G1018" s="71">
        <v>16300</v>
      </c>
      <c r="H1018" s="71">
        <v>-812</v>
      </c>
      <c r="I1018" s="71">
        <v>15488</v>
      </c>
      <c r="J1018" s="71">
        <v>15151.47</v>
      </c>
      <c r="K1018" s="71">
        <v>0</v>
      </c>
      <c r="L1018" s="71">
        <v>0</v>
      </c>
      <c r="M1018">
        <v>15151.47</v>
      </c>
      <c r="N1018">
        <v>336.53</v>
      </c>
      <c r="O1018">
        <v>2.1728000000000001E-2</v>
      </c>
      <c r="P1018">
        <v>2026</v>
      </c>
    </row>
    <row r="1019" spans="1:16" x14ac:dyDescent="0.25">
      <c r="A1019" t="s">
        <v>414</v>
      </c>
      <c r="B1019" t="s">
        <v>416</v>
      </c>
      <c r="C1019" t="s">
        <v>118</v>
      </c>
      <c r="D1019" t="s">
        <v>117</v>
      </c>
      <c r="E1019" s="71" t="s">
        <v>120</v>
      </c>
      <c r="F1019" s="62" t="str">
        <f t="shared" si="16"/>
        <v>TAG008792 FAU Master Account Set: Budget Pool - INTRA-Fund Transfers Out</v>
      </c>
      <c r="G1019" s="71">
        <v>553.84</v>
      </c>
      <c r="H1019" s="71">
        <v>0</v>
      </c>
      <c r="I1019" s="71">
        <v>553.84</v>
      </c>
      <c r="J1019" s="71">
        <v>1006.37</v>
      </c>
      <c r="K1019" s="71">
        <v>0</v>
      </c>
      <c r="L1019" s="71">
        <v>0</v>
      </c>
      <c r="M1019">
        <v>1006.37</v>
      </c>
      <c r="N1019">
        <v>-452.53</v>
      </c>
      <c r="O1019">
        <v>-0.81707700000000005</v>
      </c>
      <c r="P1019">
        <v>2026</v>
      </c>
    </row>
    <row r="1020" spans="1:16" x14ac:dyDescent="0.25">
      <c r="A1020" t="s">
        <v>414</v>
      </c>
      <c r="B1020" t="s">
        <v>416</v>
      </c>
      <c r="C1020" t="s">
        <v>118</v>
      </c>
      <c r="D1020" t="s">
        <v>117</v>
      </c>
      <c r="E1020" s="71" t="s">
        <v>116</v>
      </c>
      <c r="F1020" s="62" t="str">
        <f t="shared" si="16"/>
        <v>TAG008792 FAU Master Account Set: Budget Pool - OPS</v>
      </c>
      <c r="G1020" s="71">
        <v>3480</v>
      </c>
      <c r="H1020" s="71">
        <v>812</v>
      </c>
      <c r="I1020" s="71">
        <v>4292</v>
      </c>
      <c r="J1020" s="71">
        <v>4176</v>
      </c>
      <c r="K1020" s="71">
        <v>0</v>
      </c>
      <c r="L1020" s="71">
        <v>0</v>
      </c>
      <c r="M1020">
        <v>4176</v>
      </c>
      <c r="N1020">
        <v>116</v>
      </c>
      <c r="O1020">
        <v>2.7026999999999999E-2</v>
      </c>
      <c r="P1020">
        <v>2026</v>
      </c>
    </row>
    <row r="1021" spans="1:16" x14ac:dyDescent="0.25">
      <c r="A1021" t="s">
        <v>417</v>
      </c>
      <c r="B1021" t="s">
        <v>741</v>
      </c>
      <c r="C1021" t="s">
        <v>118</v>
      </c>
      <c r="D1021" t="s">
        <v>117</v>
      </c>
      <c r="E1021" s="71" t="s">
        <v>121</v>
      </c>
      <c r="F1021" s="62" t="str">
        <f t="shared" si="16"/>
        <v>TAG008793 FAU Master Account Set: Budget Pool - Expense</v>
      </c>
      <c r="G1021" s="71">
        <v>5000</v>
      </c>
      <c r="H1021" s="71">
        <v>0</v>
      </c>
      <c r="I1021" s="71">
        <v>5000</v>
      </c>
      <c r="J1021" s="71">
        <v>3068.01</v>
      </c>
      <c r="K1021" s="71">
        <v>0</v>
      </c>
      <c r="L1021" s="71">
        <v>0</v>
      </c>
      <c r="M1021">
        <v>3068.01</v>
      </c>
      <c r="N1021">
        <v>1931.99</v>
      </c>
      <c r="O1021">
        <v>0.38639800000000002</v>
      </c>
      <c r="P1021">
        <v>2026</v>
      </c>
    </row>
    <row r="1022" spans="1:16" x14ac:dyDescent="0.25">
      <c r="A1022" t="s">
        <v>417</v>
      </c>
      <c r="B1022" t="s">
        <v>741</v>
      </c>
      <c r="C1022" t="s">
        <v>118</v>
      </c>
      <c r="D1022" t="s">
        <v>117</v>
      </c>
      <c r="E1022" s="71" t="s">
        <v>123</v>
      </c>
      <c r="F1022" s="62" t="str">
        <f t="shared" si="16"/>
        <v>TAG008793 FAU Master Account Set: Budget Pool - INTER-Fund Transfers Out</v>
      </c>
      <c r="G1022" s="71">
        <v>0</v>
      </c>
      <c r="H1022" s="71">
        <v>0</v>
      </c>
      <c r="I1022" s="71">
        <v>0</v>
      </c>
      <c r="J1022" s="71">
        <v>1750</v>
      </c>
      <c r="K1022" s="71">
        <v>0</v>
      </c>
      <c r="L1022" s="71">
        <v>0</v>
      </c>
      <c r="M1022">
        <v>1750</v>
      </c>
      <c r="N1022">
        <v>-1750</v>
      </c>
      <c r="O1022">
        <v>0</v>
      </c>
      <c r="P1022">
        <v>2026</v>
      </c>
    </row>
    <row r="1023" spans="1:16" x14ac:dyDescent="0.25">
      <c r="A1023" t="s">
        <v>417</v>
      </c>
      <c r="B1023" t="s">
        <v>741</v>
      </c>
      <c r="C1023" t="s">
        <v>118</v>
      </c>
      <c r="D1023" t="s">
        <v>117</v>
      </c>
      <c r="E1023" s="71" t="s">
        <v>120</v>
      </c>
      <c r="F1023" s="62" t="str">
        <f t="shared" si="16"/>
        <v>TAG008793 FAU Master Account Set: Budget Pool - INTRA-Fund Transfers Out</v>
      </c>
      <c r="G1023" s="71">
        <v>140</v>
      </c>
      <c r="H1023" s="71">
        <v>0</v>
      </c>
      <c r="I1023" s="71">
        <v>140</v>
      </c>
      <c r="J1023" s="71">
        <v>85.9</v>
      </c>
      <c r="K1023" s="71">
        <v>0</v>
      </c>
      <c r="L1023" s="71">
        <v>0</v>
      </c>
      <c r="M1023">
        <v>85.9</v>
      </c>
      <c r="N1023">
        <v>54.1</v>
      </c>
      <c r="O1023">
        <v>0.38642900000000002</v>
      </c>
      <c r="P1023">
        <v>2026</v>
      </c>
    </row>
    <row r="1024" spans="1:16" x14ac:dyDescent="0.25">
      <c r="A1024" t="s">
        <v>418</v>
      </c>
      <c r="B1024" t="s">
        <v>419</v>
      </c>
      <c r="C1024" t="s">
        <v>118</v>
      </c>
      <c r="D1024" t="s">
        <v>117</v>
      </c>
      <c r="E1024" s="71" t="s">
        <v>121</v>
      </c>
      <c r="F1024" s="62" t="str">
        <f t="shared" si="16"/>
        <v>TAG008794 FAU Master Account Set: Budget Pool - Expense</v>
      </c>
      <c r="G1024" s="71">
        <v>2100</v>
      </c>
      <c r="H1024" s="71">
        <v>0</v>
      </c>
      <c r="I1024" s="71">
        <v>2100</v>
      </c>
      <c r="J1024" s="71">
        <v>1440.06</v>
      </c>
      <c r="K1024" s="71">
        <v>0</v>
      </c>
      <c r="L1024" s="71">
        <v>0</v>
      </c>
      <c r="M1024">
        <v>1440.06</v>
      </c>
      <c r="N1024">
        <v>659.94</v>
      </c>
      <c r="O1024">
        <v>0.31425700000000001</v>
      </c>
      <c r="P1024">
        <v>2026</v>
      </c>
    </row>
    <row r="1025" spans="1:16" x14ac:dyDescent="0.25">
      <c r="A1025" t="s">
        <v>418</v>
      </c>
      <c r="B1025" t="s">
        <v>419</v>
      </c>
      <c r="C1025" t="s">
        <v>118</v>
      </c>
      <c r="D1025" t="s">
        <v>117</v>
      </c>
      <c r="E1025" s="71" t="s">
        <v>120</v>
      </c>
      <c r="F1025" s="62" t="str">
        <f t="shared" si="16"/>
        <v>TAG008794 FAU Master Account Set: Budget Pool - INTRA-Fund Transfers Out</v>
      </c>
      <c r="G1025" s="71">
        <v>58.8</v>
      </c>
      <c r="H1025" s="71">
        <v>0</v>
      </c>
      <c r="I1025" s="71">
        <v>58.8</v>
      </c>
      <c r="J1025" s="71">
        <v>40.32</v>
      </c>
      <c r="K1025" s="71">
        <v>0</v>
      </c>
      <c r="L1025" s="71">
        <v>0</v>
      </c>
      <c r="M1025">
        <v>40.32</v>
      </c>
      <c r="N1025">
        <v>18.48</v>
      </c>
      <c r="O1025">
        <v>0.31428600000000001</v>
      </c>
      <c r="P1025">
        <v>2026</v>
      </c>
    </row>
    <row r="1026" spans="1:16" x14ac:dyDescent="0.25">
      <c r="A1026" t="s">
        <v>420</v>
      </c>
      <c r="B1026" t="s">
        <v>839</v>
      </c>
      <c r="C1026" t="s">
        <v>118</v>
      </c>
      <c r="D1026" t="s">
        <v>117</v>
      </c>
      <c r="E1026" s="71" t="s">
        <v>121</v>
      </c>
      <c r="F1026" s="62" t="str">
        <f t="shared" si="16"/>
        <v>TAG008795 FAU Master Account Set: Budget Pool - Expense</v>
      </c>
      <c r="G1026" s="71">
        <v>10250</v>
      </c>
      <c r="H1026" s="71">
        <v>0</v>
      </c>
      <c r="I1026" s="71">
        <v>10250</v>
      </c>
      <c r="J1026" s="71">
        <v>9661.17</v>
      </c>
      <c r="K1026" s="71">
        <v>0</v>
      </c>
      <c r="L1026" s="71">
        <v>0</v>
      </c>
      <c r="M1026">
        <v>9661.17</v>
      </c>
      <c r="N1026">
        <v>588.83000000000004</v>
      </c>
      <c r="O1026">
        <v>5.7446999999999998E-2</v>
      </c>
      <c r="P1026">
        <v>2026</v>
      </c>
    </row>
    <row r="1027" spans="1:16" x14ac:dyDescent="0.25">
      <c r="A1027" t="s">
        <v>420</v>
      </c>
      <c r="B1027" t="s">
        <v>839</v>
      </c>
      <c r="C1027" t="s">
        <v>118</v>
      </c>
      <c r="D1027" t="s">
        <v>117</v>
      </c>
      <c r="E1027" s="71" t="s">
        <v>120</v>
      </c>
      <c r="F1027" s="62" t="str">
        <f t="shared" ref="F1027:F1032" si="17">_xlfn.CONCAT(A1027," ",E1027)</f>
        <v>TAG008795 FAU Master Account Set: Budget Pool - INTRA-Fund Transfers Out</v>
      </c>
      <c r="G1027" s="71">
        <v>287</v>
      </c>
      <c r="H1027" s="71">
        <v>0</v>
      </c>
      <c r="I1027" s="71">
        <v>287</v>
      </c>
      <c r="J1027" s="71">
        <v>648.52</v>
      </c>
      <c r="K1027" s="71">
        <v>0</v>
      </c>
      <c r="L1027" s="71">
        <v>0</v>
      </c>
      <c r="M1027">
        <v>648.52</v>
      </c>
      <c r="N1027">
        <v>-361.52</v>
      </c>
      <c r="O1027">
        <v>-1.259652</v>
      </c>
      <c r="P1027">
        <v>2026</v>
      </c>
    </row>
    <row r="1028" spans="1:16" x14ac:dyDescent="0.25">
      <c r="A1028" t="s">
        <v>422</v>
      </c>
      <c r="B1028" t="s">
        <v>764</v>
      </c>
      <c r="C1028" t="s">
        <v>118</v>
      </c>
      <c r="D1028" t="s">
        <v>117</v>
      </c>
      <c r="E1028" s="71" t="s">
        <v>121</v>
      </c>
      <c r="F1028" s="62" t="str">
        <f t="shared" si="17"/>
        <v>TAG008803 FAU Master Account Set: Budget Pool - Expense</v>
      </c>
      <c r="G1028" s="71">
        <v>3000</v>
      </c>
      <c r="H1028" s="71">
        <v>0</v>
      </c>
      <c r="I1028" s="71">
        <v>3000</v>
      </c>
      <c r="J1028" s="71">
        <v>0</v>
      </c>
      <c r="K1028" s="71">
        <v>0</v>
      </c>
      <c r="L1028" s="71">
        <v>0</v>
      </c>
      <c r="M1028">
        <v>0</v>
      </c>
      <c r="N1028">
        <v>3000</v>
      </c>
      <c r="O1028">
        <v>1</v>
      </c>
      <c r="P1028">
        <v>2026</v>
      </c>
    </row>
    <row r="1029" spans="1:16" x14ac:dyDescent="0.25">
      <c r="A1029" t="s">
        <v>422</v>
      </c>
      <c r="B1029" t="s">
        <v>764</v>
      </c>
      <c r="C1029" t="s">
        <v>118</v>
      </c>
      <c r="D1029" t="s">
        <v>117</v>
      </c>
      <c r="E1029" s="71" t="s">
        <v>120</v>
      </c>
      <c r="F1029" s="62" t="str">
        <f t="shared" si="17"/>
        <v>TAG008803 FAU Master Account Set: Budget Pool - INTRA-Fund Transfers Out</v>
      </c>
      <c r="G1029" s="71">
        <v>84</v>
      </c>
      <c r="H1029" s="71">
        <v>0</v>
      </c>
      <c r="I1029" s="71">
        <v>84</v>
      </c>
      <c r="J1029" s="71">
        <v>0</v>
      </c>
      <c r="K1029" s="71">
        <v>0</v>
      </c>
      <c r="L1029" s="71">
        <v>0</v>
      </c>
      <c r="M1029">
        <v>0</v>
      </c>
      <c r="N1029">
        <v>84</v>
      </c>
      <c r="O1029">
        <v>1</v>
      </c>
      <c r="P1029">
        <v>2026</v>
      </c>
    </row>
    <row r="1030" spans="1:16" x14ac:dyDescent="0.25">
      <c r="A1030" t="s">
        <v>422</v>
      </c>
      <c r="B1030" t="s">
        <v>764</v>
      </c>
      <c r="C1030" t="s">
        <v>118</v>
      </c>
      <c r="D1030" t="s">
        <v>117</v>
      </c>
      <c r="E1030" s="71" t="s">
        <v>802</v>
      </c>
      <c r="F1030" s="62" t="str">
        <f t="shared" si="17"/>
        <v>TAG008803 FAU Master Account Set: Budget Pool - Revenue</v>
      </c>
      <c r="G1030" s="71">
        <v>-5500</v>
      </c>
      <c r="H1030" s="71">
        <v>0</v>
      </c>
      <c r="I1030" s="71">
        <v>-5500</v>
      </c>
      <c r="J1030" s="71">
        <v>0</v>
      </c>
      <c r="K1030" s="71">
        <v>0</v>
      </c>
      <c r="L1030" s="71">
        <v>0</v>
      </c>
      <c r="M1030">
        <v>0</v>
      </c>
      <c r="N1030">
        <v>-5500</v>
      </c>
      <c r="O1030">
        <v>1</v>
      </c>
      <c r="P1030">
        <v>2026</v>
      </c>
    </row>
    <row r="1031" spans="1:16" x14ac:dyDescent="0.25">
      <c r="A1031" t="s">
        <v>807</v>
      </c>
      <c r="B1031" t="s">
        <v>840</v>
      </c>
      <c r="C1031" t="s">
        <v>118</v>
      </c>
      <c r="D1031" t="s">
        <v>117</v>
      </c>
      <c r="E1031" s="71" t="s">
        <v>121</v>
      </c>
      <c r="F1031" s="62" t="str">
        <f t="shared" si="17"/>
        <v>TAG010682 FAU Master Account Set: Budget Pool - Expense</v>
      </c>
      <c r="G1031" s="71">
        <v>8500</v>
      </c>
      <c r="H1031" s="71">
        <v>4000</v>
      </c>
      <c r="I1031" s="71">
        <v>12500</v>
      </c>
      <c r="J1031" s="71">
        <v>10416.92</v>
      </c>
      <c r="K1031" s="71">
        <v>0</v>
      </c>
      <c r="L1031" s="71">
        <v>0</v>
      </c>
      <c r="M1031">
        <v>10416.92</v>
      </c>
      <c r="N1031">
        <v>2083.08</v>
      </c>
      <c r="O1031">
        <v>0.16664599999999999</v>
      </c>
      <c r="P1031">
        <v>2026</v>
      </c>
    </row>
    <row r="1032" spans="1:16" x14ac:dyDescent="0.25">
      <c r="A1032" t="s">
        <v>807</v>
      </c>
      <c r="B1032" t="s">
        <v>840</v>
      </c>
      <c r="C1032" t="s">
        <v>118</v>
      </c>
      <c r="D1032" t="s">
        <v>117</v>
      </c>
      <c r="E1032" s="71" t="s">
        <v>120</v>
      </c>
      <c r="F1032" s="62" t="str">
        <f t="shared" si="17"/>
        <v>TAG010682 FAU Master Account Set: Budget Pool - INTRA-Fund Transfers Out</v>
      </c>
      <c r="G1032" s="71">
        <v>238</v>
      </c>
      <c r="H1032" s="71">
        <v>113</v>
      </c>
      <c r="I1032" s="71">
        <v>351</v>
      </c>
      <c r="J1032" s="71">
        <v>291.66000000000003</v>
      </c>
      <c r="K1032" s="71">
        <v>0</v>
      </c>
      <c r="L1032" s="71">
        <v>0</v>
      </c>
      <c r="M1032">
        <v>291.66000000000003</v>
      </c>
      <c r="N1032">
        <v>59.34</v>
      </c>
      <c r="O1032">
        <v>0.16905999999999999</v>
      </c>
      <c r="P1032">
        <v>2026</v>
      </c>
    </row>
  </sheetData>
  <autoFilter ref="A1:P1032" xr:uid="{25046566-B85D-4417-9AC5-DE1F309D7775}">
    <filterColumn colId="15">
      <filters>
        <filter val="2026"/>
      </filters>
    </filterColumn>
    <sortState xmlns:xlrd2="http://schemas.microsoft.com/office/spreadsheetml/2017/richdata2" ref="A2:P254">
      <sortCondition descending="1" ref="P1:P254"/>
    </sortState>
  </autoFilter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7B6C3-4E46-49EE-BC18-BBEA87DA1820}">
  <dimension ref="A1:B98"/>
  <sheetViews>
    <sheetView workbookViewId="0">
      <selection activeCell="C52" sqref="C52"/>
    </sheetView>
  </sheetViews>
  <sheetFormatPr defaultRowHeight="13.2" x14ac:dyDescent="0.25"/>
  <cols>
    <col min="1" max="1" width="10.6640625" bestFit="1" customWidth="1"/>
    <col min="2" max="2" width="54" bestFit="1" customWidth="1"/>
  </cols>
  <sheetData>
    <row r="1" spans="1:2" x14ac:dyDescent="0.25">
      <c r="A1" s="79" t="s">
        <v>23</v>
      </c>
      <c r="B1" s="79"/>
    </row>
    <row r="2" spans="1:2" x14ac:dyDescent="0.25">
      <c r="A2" s="62" t="s">
        <v>25</v>
      </c>
      <c r="B2" s="62" t="s">
        <v>497</v>
      </c>
    </row>
    <row r="3" spans="1:2" x14ac:dyDescent="0.25">
      <c r="A3" s="62" t="s">
        <v>109</v>
      </c>
      <c r="B3" s="62" t="s">
        <v>496</v>
      </c>
    </row>
    <row r="4" spans="1:2" x14ac:dyDescent="0.25">
      <c r="A4" s="62" t="s">
        <v>110</v>
      </c>
      <c r="B4" s="62" t="s">
        <v>495</v>
      </c>
    </row>
    <row r="5" spans="1:2" x14ac:dyDescent="0.25">
      <c r="A5" s="62" t="s">
        <v>111</v>
      </c>
      <c r="B5" s="62" t="s">
        <v>112</v>
      </c>
    </row>
    <row r="6" spans="1:2" x14ac:dyDescent="0.25">
      <c r="A6" s="62" t="s">
        <v>99</v>
      </c>
      <c r="B6" s="62" t="s">
        <v>440</v>
      </c>
    </row>
    <row r="7" spans="1:2" x14ac:dyDescent="0.25">
      <c r="A7" s="62" t="s">
        <v>100</v>
      </c>
      <c r="B7" s="62" t="s">
        <v>494</v>
      </c>
    </row>
    <row r="8" spans="1:2" x14ac:dyDescent="0.25">
      <c r="A8" s="62" t="s">
        <v>102</v>
      </c>
      <c r="B8" s="62" t="s">
        <v>493</v>
      </c>
    </row>
    <row r="9" spans="1:2" x14ac:dyDescent="0.25">
      <c r="A9" s="62" t="s">
        <v>103</v>
      </c>
      <c r="B9" s="62" t="s">
        <v>446</v>
      </c>
    </row>
    <row r="10" spans="1:2" x14ac:dyDescent="0.25">
      <c r="A10" s="62" t="s">
        <v>104</v>
      </c>
      <c r="B10" s="62" t="s">
        <v>492</v>
      </c>
    </row>
    <row r="11" spans="1:2" x14ac:dyDescent="0.25">
      <c r="A11" s="62" t="s">
        <v>105</v>
      </c>
      <c r="B11" s="62" t="s">
        <v>491</v>
      </c>
    </row>
    <row r="12" spans="1:2" x14ac:dyDescent="0.25">
      <c r="A12" s="62" t="s">
        <v>106</v>
      </c>
      <c r="B12" s="62" t="s">
        <v>490</v>
      </c>
    </row>
    <row r="13" spans="1:2" x14ac:dyDescent="0.25">
      <c r="A13" s="62" t="s">
        <v>26</v>
      </c>
      <c r="B13" s="62" t="s">
        <v>489</v>
      </c>
    </row>
    <row r="14" spans="1:2" x14ac:dyDescent="0.25">
      <c r="A14" s="62" t="s">
        <v>27</v>
      </c>
      <c r="B14" s="62" t="s">
        <v>488</v>
      </c>
    </row>
    <row r="15" spans="1:2" x14ac:dyDescent="0.25">
      <c r="A15" s="62" t="s">
        <v>28</v>
      </c>
      <c r="B15" s="62" t="s">
        <v>487</v>
      </c>
    </row>
    <row r="16" spans="1:2" x14ac:dyDescent="0.25">
      <c r="A16" s="62" t="s">
        <v>29</v>
      </c>
      <c r="B16" s="62" t="s">
        <v>486</v>
      </c>
    </row>
    <row r="17" spans="1:2" x14ac:dyDescent="0.25">
      <c r="A17" s="62" t="s">
        <v>76</v>
      </c>
      <c r="B17" s="62" t="s">
        <v>485</v>
      </c>
    </row>
    <row r="18" spans="1:2" x14ac:dyDescent="0.25">
      <c r="A18" s="62" t="s">
        <v>78</v>
      </c>
      <c r="B18" s="62" t="s">
        <v>483</v>
      </c>
    </row>
    <row r="19" spans="1:2" x14ac:dyDescent="0.25">
      <c r="A19" s="62" t="s">
        <v>79</v>
      </c>
      <c r="B19" s="62" t="s">
        <v>482</v>
      </c>
    </row>
    <row r="20" spans="1:2" x14ac:dyDescent="0.25">
      <c r="A20" s="62" t="s">
        <v>80</v>
      </c>
      <c r="B20" s="62" t="s">
        <v>481</v>
      </c>
    </row>
    <row r="21" spans="1:2" x14ac:dyDescent="0.25">
      <c r="A21" s="62" t="s">
        <v>81</v>
      </c>
      <c r="B21" s="62" t="s">
        <v>480</v>
      </c>
    </row>
    <row r="22" spans="1:2" x14ac:dyDescent="0.25">
      <c r="A22" s="62" t="s">
        <v>30</v>
      </c>
      <c r="B22" s="62" t="s">
        <v>479</v>
      </c>
    </row>
    <row r="23" spans="1:2" x14ac:dyDescent="0.25">
      <c r="A23" s="62" t="s">
        <v>88</v>
      </c>
      <c r="B23" s="62" t="s">
        <v>834</v>
      </c>
    </row>
    <row r="24" spans="1:2" x14ac:dyDescent="0.25">
      <c r="A24" s="62" t="s">
        <v>31</v>
      </c>
      <c r="B24" s="62" t="s">
        <v>477</v>
      </c>
    </row>
    <row r="25" spans="1:2" x14ac:dyDescent="0.25">
      <c r="A25" s="62" t="s">
        <v>32</v>
      </c>
      <c r="B25" s="62" t="s">
        <v>476</v>
      </c>
    </row>
    <row r="26" spans="1:2" x14ac:dyDescent="0.25">
      <c r="A26" s="62" t="s">
        <v>33</v>
      </c>
      <c r="B26" s="62" t="s">
        <v>475</v>
      </c>
    </row>
    <row r="27" spans="1:2" x14ac:dyDescent="0.25">
      <c r="A27" s="62" t="s">
        <v>89</v>
      </c>
      <c r="B27" s="62" t="s">
        <v>474</v>
      </c>
    </row>
    <row r="28" spans="1:2" x14ac:dyDescent="0.25">
      <c r="A28" s="62" t="s">
        <v>63</v>
      </c>
      <c r="B28" s="62" t="s">
        <v>473</v>
      </c>
    </row>
    <row r="29" spans="1:2" x14ac:dyDescent="0.25">
      <c r="A29" s="62" t="s">
        <v>90</v>
      </c>
      <c r="B29" s="62" t="s">
        <v>472</v>
      </c>
    </row>
    <row r="30" spans="1:2" x14ac:dyDescent="0.25">
      <c r="A30" s="62" t="s">
        <v>64</v>
      </c>
      <c r="B30" s="62" t="s">
        <v>471</v>
      </c>
    </row>
    <row r="31" spans="1:2" x14ac:dyDescent="0.25">
      <c r="A31" s="62" t="s">
        <v>82</v>
      </c>
      <c r="B31" s="62" t="s">
        <v>470</v>
      </c>
    </row>
    <row r="32" spans="1:2" x14ac:dyDescent="0.25">
      <c r="A32" s="62" t="s">
        <v>91</v>
      </c>
      <c r="B32" s="62" t="s">
        <v>469</v>
      </c>
    </row>
    <row r="33" spans="1:2" x14ac:dyDescent="0.25">
      <c r="A33" s="62" t="s">
        <v>92</v>
      </c>
      <c r="B33" s="62" t="s">
        <v>835</v>
      </c>
    </row>
    <row r="34" spans="1:2" x14ac:dyDescent="0.25">
      <c r="A34" s="62" t="s">
        <v>65</v>
      </c>
      <c r="B34" s="62" t="s">
        <v>467</v>
      </c>
    </row>
    <row r="35" spans="1:2" x14ac:dyDescent="0.25">
      <c r="A35" s="62" t="s">
        <v>93</v>
      </c>
      <c r="B35" s="62" t="s">
        <v>466</v>
      </c>
    </row>
    <row r="36" spans="1:2" x14ac:dyDescent="0.25">
      <c r="A36" s="62" t="s">
        <v>94</v>
      </c>
      <c r="B36" s="62" t="s">
        <v>465</v>
      </c>
    </row>
    <row r="37" spans="1:2" x14ac:dyDescent="0.25">
      <c r="A37" s="62" t="s">
        <v>83</v>
      </c>
      <c r="B37" s="62" t="s">
        <v>464</v>
      </c>
    </row>
    <row r="38" spans="1:2" x14ac:dyDescent="0.25">
      <c r="A38" s="62" t="s">
        <v>95</v>
      </c>
      <c r="B38" s="62" t="s">
        <v>463</v>
      </c>
    </row>
    <row r="39" spans="1:2" x14ac:dyDescent="0.25">
      <c r="A39" s="62" t="s">
        <v>84</v>
      </c>
      <c r="B39" s="62" t="s">
        <v>462</v>
      </c>
    </row>
    <row r="40" spans="1:2" x14ac:dyDescent="0.25">
      <c r="A40" s="62" t="s">
        <v>66</v>
      </c>
      <c r="B40" s="62" t="s">
        <v>461</v>
      </c>
    </row>
    <row r="41" spans="1:2" x14ac:dyDescent="0.25">
      <c r="A41" s="62" t="s">
        <v>67</v>
      </c>
      <c r="B41" s="62" t="s">
        <v>460</v>
      </c>
    </row>
    <row r="42" spans="1:2" x14ac:dyDescent="0.25">
      <c r="A42" s="62" t="s">
        <v>68</v>
      </c>
      <c r="B42" s="62" t="s">
        <v>459</v>
      </c>
    </row>
    <row r="43" spans="1:2" x14ac:dyDescent="0.25">
      <c r="A43" s="62" t="s">
        <v>85</v>
      </c>
      <c r="B43" s="62" t="s">
        <v>458</v>
      </c>
    </row>
    <row r="44" spans="1:2" x14ac:dyDescent="0.25">
      <c r="A44" s="62" t="s">
        <v>69</v>
      </c>
      <c r="B44" s="62" t="s">
        <v>457</v>
      </c>
    </row>
    <row r="45" spans="1:2" x14ac:dyDescent="0.25">
      <c r="A45" s="62" t="s">
        <v>70</v>
      </c>
      <c r="B45" s="62" t="s">
        <v>456</v>
      </c>
    </row>
    <row r="46" spans="1:2" x14ac:dyDescent="0.25">
      <c r="A46" s="62" t="s">
        <v>86</v>
      </c>
      <c r="B46" s="62" t="s">
        <v>455</v>
      </c>
    </row>
    <row r="47" spans="1:2" x14ac:dyDescent="0.25">
      <c r="A47" s="62" t="s">
        <v>71</v>
      </c>
      <c r="B47" s="62" t="s">
        <v>454</v>
      </c>
    </row>
    <row r="48" spans="1:2" x14ac:dyDescent="0.25">
      <c r="A48" s="62" t="s">
        <v>72</v>
      </c>
      <c r="B48" s="62" t="s">
        <v>453</v>
      </c>
    </row>
    <row r="49" spans="1:2" x14ac:dyDescent="0.25">
      <c r="A49" s="62" t="s">
        <v>73</v>
      </c>
      <c r="B49" s="62" t="s">
        <v>836</v>
      </c>
    </row>
    <row r="50" spans="1:2" x14ac:dyDescent="0.25">
      <c r="A50" s="62" t="s">
        <v>87</v>
      </c>
      <c r="B50" s="62" t="s">
        <v>451</v>
      </c>
    </row>
    <row r="51" spans="1:2" x14ac:dyDescent="0.25">
      <c r="A51" s="62" t="s">
        <v>96</v>
      </c>
      <c r="B51" s="62" t="s">
        <v>450</v>
      </c>
    </row>
    <row r="52" spans="1:2" x14ac:dyDescent="0.25">
      <c r="A52" s="62" t="s">
        <v>74</v>
      </c>
      <c r="B52" s="62" t="s">
        <v>449</v>
      </c>
    </row>
    <row r="53" spans="1:2" x14ac:dyDescent="0.25">
      <c r="A53" s="62" t="s">
        <v>223</v>
      </c>
      <c r="B53" s="62" t="s">
        <v>448</v>
      </c>
    </row>
    <row r="54" spans="1:2" x14ac:dyDescent="0.25">
      <c r="A54" s="62" t="s">
        <v>34</v>
      </c>
      <c r="B54" s="62" t="s">
        <v>447</v>
      </c>
    </row>
    <row r="55" spans="1:2" x14ac:dyDescent="0.25">
      <c r="A55" s="62" t="s">
        <v>35</v>
      </c>
      <c r="B55" s="62" t="s">
        <v>446</v>
      </c>
    </row>
    <row r="56" spans="1:2" x14ac:dyDescent="0.25">
      <c r="A56" s="62" t="s">
        <v>75</v>
      </c>
      <c r="B56" s="62" t="s">
        <v>837</v>
      </c>
    </row>
    <row r="57" spans="1:2" x14ac:dyDescent="0.25">
      <c r="A57" s="62" t="s">
        <v>36</v>
      </c>
      <c r="B57" s="62" t="s">
        <v>13</v>
      </c>
    </row>
    <row r="58" spans="1:2" x14ac:dyDescent="0.25">
      <c r="A58" s="62" t="s">
        <v>37</v>
      </c>
      <c r="B58" s="62" t="s">
        <v>805</v>
      </c>
    </row>
    <row r="59" spans="1:2" x14ac:dyDescent="0.25">
      <c r="A59" s="62" t="s">
        <v>38</v>
      </c>
      <c r="B59" s="62" t="s">
        <v>444</v>
      </c>
    </row>
    <row r="60" spans="1:2" x14ac:dyDescent="0.25">
      <c r="A60" s="62" t="s">
        <v>39</v>
      </c>
      <c r="B60" s="62" t="s">
        <v>443</v>
      </c>
    </row>
    <row r="61" spans="1:2" x14ac:dyDescent="0.25">
      <c r="A61" s="62" t="s">
        <v>22</v>
      </c>
      <c r="B61" s="62" t="s">
        <v>11</v>
      </c>
    </row>
    <row r="62" spans="1:2" x14ac:dyDescent="0.25">
      <c r="A62" s="62" t="s">
        <v>40</v>
      </c>
      <c r="B62" s="62" t="s">
        <v>806</v>
      </c>
    </row>
    <row r="63" spans="1:2" x14ac:dyDescent="0.25">
      <c r="A63" s="62" t="s">
        <v>41</v>
      </c>
      <c r="B63" s="62" t="s">
        <v>442</v>
      </c>
    </row>
    <row r="64" spans="1:2" x14ac:dyDescent="0.25">
      <c r="A64" s="62" t="s">
        <v>42</v>
      </c>
      <c r="B64" s="62" t="s">
        <v>441</v>
      </c>
    </row>
    <row r="65" spans="1:2" x14ac:dyDescent="0.25">
      <c r="A65" s="62" t="s">
        <v>43</v>
      </c>
      <c r="B65" s="62" t="s">
        <v>298</v>
      </c>
    </row>
    <row r="66" spans="1:2" x14ac:dyDescent="0.25">
      <c r="A66" s="62" t="s">
        <v>44</v>
      </c>
      <c r="B66" s="62" t="s">
        <v>6</v>
      </c>
    </row>
    <row r="67" spans="1:2" x14ac:dyDescent="0.25">
      <c r="A67" s="62" t="s">
        <v>45</v>
      </c>
      <c r="B67" s="62" t="s">
        <v>440</v>
      </c>
    </row>
    <row r="68" spans="1:2" x14ac:dyDescent="0.25">
      <c r="A68" s="62" t="s">
        <v>46</v>
      </c>
      <c r="B68" s="62" t="s">
        <v>439</v>
      </c>
    </row>
    <row r="69" spans="1:2" x14ac:dyDescent="0.25">
      <c r="A69" s="62" t="s">
        <v>47</v>
      </c>
      <c r="B69" s="62" t="s">
        <v>438</v>
      </c>
    </row>
    <row r="70" spans="1:2" x14ac:dyDescent="0.25">
      <c r="A70" s="62" t="s">
        <v>48</v>
      </c>
      <c r="B70" s="62" t="s">
        <v>437</v>
      </c>
    </row>
    <row r="71" spans="1:2" x14ac:dyDescent="0.25">
      <c r="A71" s="62" t="s">
        <v>49</v>
      </c>
      <c r="B71" s="62" t="s">
        <v>436</v>
      </c>
    </row>
    <row r="72" spans="1:2" x14ac:dyDescent="0.25">
      <c r="A72" s="62" t="s">
        <v>50</v>
      </c>
      <c r="B72" s="62" t="s">
        <v>435</v>
      </c>
    </row>
    <row r="73" spans="1:2" x14ac:dyDescent="0.25">
      <c r="A73" s="62" t="s">
        <v>51</v>
      </c>
      <c r="B73" s="62" t="s">
        <v>434</v>
      </c>
    </row>
    <row r="74" spans="1:2" x14ac:dyDescent="0.25">
      <c r="A74" s="62" t="s">
        <v>52</v>
      </c>
      <c r="B74" s="62" t="s">
        <v>433</v>
      </c>
    </row>
    <row r="75" spans="1:2" x14ac:dyDescent="0.25">
      <c r="A75" s="62" t="s">
        <v>53</v>
      </c>
      <c r="B75" s="62" t="s">
        <v>432</v>
      </c>
    </row>
    <row r="76" spans="1:2" x14ac:dyDescent="0.25">
      <c r="A76" s="62" t="s">
        <v>54</v>
      </c>
      <c r="B76" s="62" t="s">
        <v>838</v>
      </c>
    </row>
    <row r="77" spans="1:2" x14ac:dyDescent="0.25">
      <c r="A77" s="62" t="s">
        <v>55</v>
      </c>
      <c r="B77" s="62" t="s">
        <v>10</v>
      </c>
    </row>
    <row r="78" spans="1:2" x14ac:dyDescent="0.25">
      <c r="A78" s="62" t="s">
        <v>56</v>
      </c>
      <c r="B78" s="62" t="s">
        <v>12</v>
      </c>
    </row>
    <row r="79" spans="1:2" x14ac:dyDescent="0.25">
      <c r="A79" s="62" t="s">
        <v>57</v>
      </c>
      <c r="B79" s="62" t="s">
        <v>431</v>
      </c>
    </row>
    <row r="80" spans="1:2" x14ac:dyDescent="0.25">
      <c r="A80" s="62" t="s">
        <v>58</v>
      </c>
      <c r="B80" s="62" t="s">
        <v>430</v>
      </c>
    </row>
    <row r="81" spans="1:2" x14ac:dyDescent="0.25">
      <c r="A81" s="62" t="s">
        <v>59</v>
      </c>
      <c r="B81" s="62" t="s">
        <v>7</v>
      </c>
    </row>
    <row r="82" spans="1:2" x14ac:dyDescent="0.25">
      <c r="A82" s="62" t="s">
        <v>113</v>
      </c>
      <c r="B82" s="62" t="s">
        <v>429</v>
      </c>
    </row>
    <row r="83" spans="1:2" x14ac:dyDescent="0.25">
      <c r="A83" s="62" t="s">
        <v>114</v>
      </c>
      <c r="B83" s="62" t="s">
        <v>428</v>
      </c>
    </row>
    <row r="84" spans="1:2" x14ac:dyDescent="0.25">
      <c r="A84" s="62" t="s">
        <v>115</v>
      </c>
      <c r="B84" s="62" t="s">
        <v>427</v>
      </c>
    </row>
    <row r="85" spans="1:2" x14ac:dyDescent="0.25">
      <c r="A85" s="62" t="s">
        <v>107</v>
      </c>
      <c r="B85" s="62" t="s">
        <v>426</v>
      </c>
    </row>
    <row r="86" spans="1:2" x14ac:dyDescent="0.25">
      <c r="A86" s="62" t="s">
        <v>60</v>
      </c>
      <c r="B86" s="62" t="s">
        <v>425</v>
      </c>
    </row>
    <row r="87" spans="1:2" x14ac:dyDescent="0.25">
      <c r="A87" s="62" t="s">
        <v>61</v>
      </c>
      <c r="B87" s="62" t="s">
        <v>15</v>
      </c>
    </row>
    <row r="88" spans="1:2" x14ac:dyDescent="0.25">
      <c r="A88" s="62" t="s">
        <v>62</v>
      </c>
      <c r="B88" s="62" t="s">
        <v>424</v>
      </c>
    </row>
    <row r="89" spans="1:2" x14ac:dyDescent="0.25">
      <c r="A89" s="62" t="s">
        <v>108</v>
      </c>
      <c r="B89" s="62" t="s">
        <v>423</v>
      </c>
    </row>
    <row r="90" spans="1:2" x14ac:dyDescent="0.25">
      <c r="A90" s="62" t="s">
        <v>97</v>
      </c>
      <c r="B90" s="62" t="s">
        <v>98</v>
      </c>
    </row>
    <row r="91" spans="1:2" x14ac:dyDescent="0.25">
      <c r="A91" s="62" t="s">
        <v>414</v>
      </c>
      <c r="B91" s="62" t="s">
        <v>416</v>
      </c>
    </row>
    <row r="92" spans="1:2" x14ac:dyDescent="0.25">
      <c r="A92" s="62" t="s">
        <v>417</v>
      </c>
      <c r="B92" s="62" t="s">
        <v>741</v>
      </c>
    </row>
    <row r="93" spans="1:2" x14ac:dyDescent="0.25">
      <c r="A93" s="62" t="s">
        <v>418</v>
      </c>
      <c r="B93" s="62" t="s">
        <v>419</v>
      </c>
    </row>
    <row r="94" spans="1:2" x14ac:dyDescent="0.25">
      <c r="A94" s="62" t="s">
        <v>420</v>
      </c>
      <c r="B94" s="62" t="s">
        <v>839</v>
      </c>
    </row>
    <row r="95" spans="1:2" x14ac:dyDescent="0.25">
      <c r="A95" s="62" t="s">
        <v>422</v>
      </c>
      <c r="B95" s="62" t="s">
        <v>764</v>
      </c>
    </row>
    <row r="96" spans="1:2" x14ac:dyDescent="0.25">
      <c r="A96" s="62" t="s">
        <v>765</v>
      </c>
      <c r="B96" s="62" t="s">
        <v>766</v>
      </c>
    </row>
    <row r="97" spans="1:2" x14ac:dyDescent="0.25">
      <c r="A97" s="62" t="s">
        <v>807</v>
      </c>
      <c r="B97" s="62" t="s">
        <v>840</v>
      </c>
    </row>
    <row r="98" spans="1:2" x14ac:dyDescent="0.25">
      <c r="A98" s="62" t="s">
        <v>850</v>
      </c>
      <c r="B98" s="62" t="s">
        <v>851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0EACB-3C8F-4D73-AB1C-E1F58830840C}">
  <dimension ref="A1:A6"/>
  <sheetViews>
    <sheetView workbookViewId="0">
      <selection activeCell="A5" sqref="A5:XFD5"/>
    </sheetView>
  </sheetViews>
  <sheetFormatPr defaultRowHeight="13.2" x14ac:dyDescent="0.25"/>
  <sheetData>
    <row r="1" spans="1:1" x14ac:dyDescent="0.25">
      <c r="A1" t="s">
        <v>759</v>
      </c>
    </row>
    <row r="2" spans="1:1" x14ac:dyDescent="0.25">
      <c r="A2" t="s">
        <v>829</v>
      </c>
    </row>
    <row r="3" spans="1:1" x14ac:dyDescent="0.25">
      <c r="A3" t="s">
        <v>830</v>
      </c>
    </row>
    <row r="4" spans="1:1" x14ac:dyDescent="0.25">
      <c r="A4" t="s">
        <v>832</v>
      </c>
    </row>
    <row r="5" spans="1:1" x14ac:dyDescent="0.25">
      <c r="A5" t="s">
        <v>831</v>
      </c>
    </row>
    <row r="6" spans="1:1" x14ac:dyDescent="0.25">
      <c r="A6" t="s">
        <v>760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Budget to Actual</vt:lpstr>
      <vt:lpstr>Fund Balances</vt:lpstr>
      <vt:lpstr>Data Summary</vt:lpstr>
      <vt:lpstr>SmartTags and CC</vt:lpstr>
      <vt:lpstr>Copy of Pivot</vt:lpstr>
      <vt:lpstr>Data Pivot</vt:lpstr>
      <vt:lpstr>FAU Budget to Actual Expenses B</vt:lpstr>
      <vt:lpstr>Sheet1</vt:lpstr>
      <vt:lpstr>NOTES</vt:lpstr>
      <vt:lpstr>Sheet3</vt:lpstr>
      <vt:lpstr>FY19 B2A Pivot</vt:lpstr>
      <vt:lpstr>FY19 B2A</vt:lpstr>
      <vt:lpstr>FY21 B2A Pivot</vt:lpstr>
      <vt:lpstr>FY21 B2A</vt:lpstr>
      <vt:lpstr>FY21 Actuals Pivot</vt:lpstr>
      <vt:lpstr>FY21 B2A </vt:lpstr>
      <vt:lpstr>FY20 BTA Pivot</vt:lpstr>
      <vt:lpstr>FY20BTA</vt:lpstr>
    </vt:vector>
  </TitlesOfParts>
  <Company>Florida Atlantic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 Isadore</dc:creator>
  <cp:lastModifiedBy>Brenda Nelson</cp:lastModifiedBy>
  <cp:lastPrinted>2019-08-06T18:38:21Z</cp:lastPrinted>
  <dcterms:created xsi:type="dcterms:W3CDTF">2007-03-21T19:47:15Z</dcterms:created>
  <dcterms:modified xsi:type="dcterms:W3CDTF">2026-08-10T14:44:01Z</dcterms:modified>
</cp:coreProperties>
</file>